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DASHBOARD Lehrlinge\BDL-Auswahl\"/>
    </mc:Choice>
  </mc:AlternateContent>
  <xr:revisionPtr revIDLastSave="0" documentId="13_ncr:1_{B9415926-50CB-4F5B-9558-6D794B449F81}" xr6:coauthVersionLast="47" xr6:coauthVersionMax="47" xr10:uidLastSave="{00000000-0000-0000-0000-000000000000}"/>
  <bookViews>
    <workbookView xWindow="-120" yWindow="-120" windowWidth="29040" windowHeight="15720" tabRatio="765" xr2:uid="{00000000-000D-0000-FFFF-FFFF00000000}"/>
  </bookViews>
  <sheets>
    <sheet name="LL_Top10" sheetId="19" r:id="rId1"/>
    <sheet name="Dropdown" sheetId="21" state="veryHidden" r:id="rId2"/>
    <sheet name="Überleitungstabelle" sheetId="40" state="veryHidden" r:id="rId3"/>
    <sheet name="Daten_weiblich" sheetId="36" state="veryHidden" r:id="rId4"/>
    <sheet name="Auswahl_Daten_weiblich" sheetId="37" state="veryHidden" r:id="rId5"/>
    <sheet name="Daten_männlich" sheetId="38" state="veryHidden" r:id="rId6"/>
    <sheet name="Auswahl_Daten_männlich" sheetId="39" state="veryHidden" r:id="rId7"/>
  </sheets>
  <definedNames>
    <definedName name="_xlnm._FilterDatabase" localSheetId="4" hidden="1">Auswahl_Daten_weiblich!#REF!</definedName>
    <definedName name="_xlnm._FilterDatabase" localSheetId="5" hidden="1">Daten_männlich!$A$2:$G$1595</definedName>
    <definedName name="_xlnm._FilterDatabase" localSheetId="3" hidden="1">Daten_weiblich!$A$2:$G$1449</definedName>
    <definedName name="Abfrage_von_MS_Access_Database" localSheetId="1" hidden="1">Dropdown!#REF!</definedName>
    <definedName name="Abfrage_von_MS_Access_Database_1" localSheetId="1" hidden="1">Dropdown!#REF!</definedName>
    <definedName name="Abfrage_von_MS_Access_Database_2" localSheetId="1" hidden="1">Dropdown!#REF!</definedName>
    <definedName name="Auswahl_Bundesland">Dropdown!$K$3</definedName>
    <definedName name="Auswahl_Jahr">Dropdown!$D$3</definedName>
    <definedName name="HTML_CodePage" hidden="1">1252</definedName>
    <definedName name="HTML_Control" localSheetId="2" hidden="1">{"'9099i'!$F$3:$I$16","'9099i'!$A$3:$D$16"}</definedName>
    <definedName name="HTML_Control" hidden="1">{"'9099i'!$F$3:$I$16","'9099i'!$A$3:$D$16"}</definedName>
    <definedName name="HTML_Description" hidden="1">""</definedName>
    <definedName name="HTML_Email" hidden="1">""</definedName>
    <definedName name="HTML_Header" hidden="1">"9099i"</definedName>
    <definedName name="HTML_LastUpdate" hidden="1">"21.02.00"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"H:\FRISCHMA\LEHRL\lehrst99\Lehrst99\TEIL2\MeinHTML.htm"</definedName>
    <definedName name="HTML_Title" hidden="1">"Häuf98"</definedName>
    <definedName name="Lehrlinge_männlich">Auswahl_Daten_männlich!$I$255</definedName>
    <definedName name="Lehrlinge_weiblich">Auswahl_Daten_weiblich!$I$255</definedName>
    <definedName name="Matrix_Daten_männlich">Daten_männlich!$E:$XFD</definedName>
    <definedName name="Matrix_Daten_weiblich">Daten_weiblich!$E:$XFD</definedName>
    <definedName name="Spaltenindex">Dropdown!$E$3</definedName>
    <definedName name="Top_männlich">Auswahl_Daten_männlich!$H$2</definedName>
    <definedName name="Top_weiblich">Auswahl_Daten_weiblich!$H$2</definedName>
  </definedNames>
  <calcPr calcId="191029"/>
  <pivotCaches>
    <pivotCache cacheId="14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2" i="39" l="1"/>
  <c r="B213" i="39"/>
  <c r="B214" i="39"/>
  <c r="B215" i="39"/>
  <c r="B216" i="39"/>
  <c r="B217" i="39"/>
  <c r="B218" i="39"/>
  <c r="B219" i="39"/>
  <c r="B220" i="39"/>
  <c r="B221" i="39"/>
  <c r="B222" i="39"/>
  <c r="B223" i="39"/>
  <c r="B224" i="39"/>
  <c r="B225" i="39"/>
  <c r="B226" i="39"/>
  <c r="B227" i="39"/>
  <c r="B228" i="39"/>
  <c r="B229" i="39"/>
  <c r="B230" i="39"/>
  <c r="B231" i="39"/>
  <c r="B232" i="39"/>
  <c r="B233" i="39"/>
  <c r="B234" i="39"/>
  <c r="B235" i="39"/>
  <c r="B236" i="39"/>
  <c r="B237" i="39"/>
  <c r="B238" i="39"/>
  <c r="B239" i="39"/>
  <c r="B240" i="39"/>
  <c r="B241" i="39"/>
  <c r="B242" i="39"/>
  <c r="B243" i="39"/>
  <c r="B244" i="39"/>
  <c r="B245" i="39"/>
  <c r="B246" i="39"/>
  <c r="B247" i="39"/>
  <c r="B248" i="39"/>
  <c r="B249" i="39"/>
  <c r="B250" i="39"/>
  <c r="B251" i="39"/>
  <c r="B252" i="39"/>
  <c r="B253" i="39"/>
  <c r="B254" i="39"/>
  <c r="B5" i="21"/>
  <c r="A1305" i="36"/>
  <c r="A1306" i="36"/>
  <c r="A1307" i="36"/>
  <c r="A1308" i="36"/>
  <c r="A1309" i="36"/>
  <c r="A1310" i="36"/>
  <c r="A1311" i="36"/>
  <c r="A1312" i="36"/>
  <c r="A1313" i="36"/>
  <c r="A1314" i="36"/>
  <c r="A1315" i="36"/>
  <c r="A1316" i="36"/>
  <c r="A1317" i="36"/>
  <c r="A1318" i="36"/>
  <c r="A1319" i="36"/>
  <c r="A1320" i="36"/>
  <c r="A1321" i="36"/>
  <c r="A1322" i="36"/>
  <c r="A1323" i="36"/>
  <c r="A1324" i="36"/>
  <c r="A1325" i="36"/>
  <c r="A1326" i="36"/>
  <c r="A1327" i="36"/>
  <c r="A1328" i="36"/>
  <c r="A1329" i="36"/>
  <c r="A1330" i="36"/>
  <c r="A1331" i="36"/>
  <c r="A1332" i="36"/>
  <c r="A1333" i="36"/>
  <c r="A1334" i="36"/>
  <c r="A1335" i="36"/>
  <c r="A1336" i="36"/>
  <c r="A1337" i="36"/>
  <c r="A1338" i="36"/>
  <c r="A1339" i="36"/>
  <c r="A1340" i="36"/>
  <c r="A1341" i="36"/>
  <c r="A1342" i="36"/>
  <c r="A1343" i="36"/>
  <c r="A1344" i="36"/>
  <c r="A1345" i="36"/>
  <c r="A1346" i="36"/>
  <c r="A1347" i="36"/>
  <c r="A1348" i="36"/>
  <c r="A1349" i="36"/>
  <c r="A1350" i="36"/>
  <c r="A1351" i="36"/>
  <c r="A1352" i="36"/>
  <c r="A1353" i="36"/>
  <c r="A1354" i="36"/>
  <c r="A1355" i="36"/>
  <c r="A1356" i="36"/>
  <c r="A1357" i="36"/>
  <c r="A1358" i="36"/>
  <c r="A1359" i="36"/>
  <c r="A1360" i="36"/>
  <c r="A1361" i="36"/>
  <c r="A1362" i="36"/>
  <c r="A1363" i="36"/>
  <c r="A1364" i="36"/>
  <c r="A1365" i="36"/>
  <c r="A1366" i="36"/>
  <c r="A1367" i="36"/>
  <c r="A1368" i="36"/>
  <c r="A1369" i="36"/>
  <c r="A1370" i="36"/>
  <c r="A1371" i="36"/>
  <c r="A1372" i="36"/>
  <c r="A1373" i="36"/>
  <c r="A1374" i="36"/>
  <c r="A1375" i="36"/>
  <c r="A1376" i="36"/>
  <c r="A1377" i="36"/>
  <c r="A1378" i="36"/>
  <c r="A1379" i="36"/>
  <c r="A1380" i="36"/>
  <c r="A1381" i="36"/>
  <c r="A1382" i="36"/>
  <c r="A1383" i="36"/>
  <c r="A1384" i="36"/>
  <c r="A1385" i="36"/>
  <c r="A1386" i="36"/>
  <c r="A1387" i="36"/>
  <c r="A1388" i="36"/>
  <c r="A1389" i="36"/>
  <c r="A1390" i="36"/>
  <c r="A1391" i="36"/>
  <c r="A1392" i="36"/>
  <c r="A1393" i="36"/>
  <c r="A1394" i="36"/>
  <c r="A1395" i="36"/>
  <c r="A1396" i="36"/>
  <c r="A1397" i="36"/>
  <c r="A1398" i="36"/>
  <c r="A1399" i="36"/>
  <c r="A1400" i="36"/>
  <c r="A1401" i="36"/>
  <c r="A1402" i="36"/>
  <c r="A1403" i="36"/>
  <c r="A1404" i="36"/>
  <c r="A1405" i="36"/>
  <c r="A1406" i="36"/>
  <c r="A1407" i="36"/>
  <c r="A1408" i="36"/>
  <c r="A1409" i="36"/>
  <c r="A1410" i="36"/>
  <c r="A1411" i="36"/>
  <c r="A1412" i="36"/>
  <c r="A1413" i="36"/>
  <c r="A1414" i="36"/>
  <c r="A1415" i="36"/>
  <c r="A1416" i="36"/>
  <c r="A1417" i="36"/>
  <c r="A1418" i="36"/>
  <c r="A1419" i="36"/>
  <c r="A1420" i="36"/>
  <c r="A1421" i="36"/>
  <c r="A1422" i="36"/>
  <c r="A1423" i="36"/>
  <c r="A1424" i="36"/>
  <c r="A1425" i="36"/>
  <c r="A1426" i="36"/>
  <c r="A1427" i="36"/>
  <c r="A1428" i="36"/>
  <c r="A1429" i="36"/>
  <c r="A1430" i="36"/>
  <c r="A1431" i="36"/>
  <c r="A1432" i="36"/>
  <c r="A1433" i="36"/>
  <c r="A1434" i="36"/>
  <c r="A1435" i="36"/>
  <c r="A1436" i="36"/>
  <c r="A1437" i="36"/>
  <c r="A1438" i="36"/>
  <c r="A1439" i="36"/>
  <c r="A1440" i="36"/>
  <c r="A1441" i="36"/>
  <c r="A1442" i="36"/>
  <c r="A1443" i="36"/>
  <c r="A1444" i="36"/>
  <c r="A1445" i="36"/>
  <c r="A1446" i="36"/>
  <c r="A1447" i="36"/>
  <c r="A1448" i="36"/>
  <c r="A1449" i="36"/>
  <c r="B193" i="37" l="1"/>
  <c r="B194" i="37"/>
  <c r="B195" i="37"/>
  <c r="B196" i="37"/>
  <c r="B197" i="37"/>
  <c r="B198" i="37"/>
  <c r="B199" i="37"/>
  <c r="B200" i="37"/>
  <c r="B201" i="37"/>
  <c r="B202" i="37"/>
  <c r="B203" i="37"/>
  <c r="B204" i="37"/>
  <c r="B205" i="37"/>
  <c r="B206" i="37"/>
  <c r="B207" i="37"/>
  <c r="B208" i="37"/>
  <c r="B209" i="37"/>
  <c r="B210" i="37"/>
  <c r="B211" i="37"/>
  <c r="B212" i="37"/>
  <c r="B213" i="37"/>
  <c r="B214" i="37"/>
  <c r="B215" i="37"/>
  <c r="B216" i="37"/>
  <c r="B217" i="37"/>
  <c r="B218" i="37"/>
  <c r="B219" i="37"/>
  <c r="B220" i="37"/>
  <c r="B221" i="37"/>
  <c r="B222" i="37"/>
  <c r="B223" i="37"/>
  <c r="B224" i="37"/>
  <c r="B225" i="37"/>
  <c r="B226" i="37"/>
  <c r="B227" i="37"/>
  <c r="B228" i="37"/>
  <c r="B229" i="37"/>
  <c r="B230" i="37"/>
  <c r="B231" i="37"/>
  <c r="B232" i="37"/>
  <c r="B233" i="37"/>
  <c r="B234" i="37"/>
  <c r="B235" i="37"/>
  <c r="B236" i="37"/>
  <c r="B237" i="37"/>
  <c r="B238" i="37"/>
  <c r="B239" i="37"/>
  <c r="B240" i="37"/>
  <c r="B241" i="37"/>
  <c r="B242" i="37"/>
  <c r="B243" i="37"/>
  <c r="B244" i="37"/>
  <c r="B245" i="37"/>
  <c r="B246" i="37"/>
  <c r="B247" i="37"/>
  <c r="B248" i="37"/>
  <c r="B249" i="37"/>
  <c r="B250" i="37"/>
  <c r="B251" i="37"/>
  <c r="B252" i="37"/>
  <c r="B253" i="37"/>
  <c r="B254" i="37"/>
  <c r="A25" i="19" l="1"/>
  <c r="E255" i="37" l="1"/>
  <c r="B4" i="37" l="1"/>
  <c r="B5" i="37"/>
  <c r="B6" i="37"/>
  <c r="B7" i="37"/>
  <c r="B8" i="37"/>
  <c r="B9" i="37"/>
  <c r="B10" i="37"/>
  <c r="B11" i="37"/>
  <c r="B12" i="37"/>
  <c r="B13" i="37"/>
  <c r="B14" i="37"/>
  <c r="B15" i="37"/>
  <c r="B16" i="37"/>
  <c r="B17" i="37"/>
  <c r="B18" i="37"/>
  <c r="B19" i="37"/>
  <c r="B20" i="37"/>
  <c r="B21" i="37"/>
  <c r="B22" i="37"/>
  <c r="B23" i="37"/>
  <c r="B24" i="37"/>
  <c r="B25" i="37"/>
  <c r="B26" i="37"/>
  <c r="B27" i="37"/>
  <c r="B28" i="37"/>
  <c r="B29" i="37"/>
  <c r="B30" i="37"/>
  <c r="B31" i="37"/>
  <c r="B32" i="37"/>
  <c r="B33" i="37"/>
  <c r="B34" i="37"/>
  <c r="B35" i="37"/>
  <c r="B36" i="37"/>
  <c r="B37" i="37"/>
  <c r="B38" i="37"/>
  <c r="B39" i="37"/>
  <c r="B40" i="37"/>
  <c r="B41" i="37"/>
  <c r="B42" i="37"/>
  <c r="B43" i="37"/>
  <c r="B44" i="37"/>
  <c r="B45" i="37"/>
  <c r="B46" i="37"/>
  <c r="B47" i="37"/>
  <c r="B48" i="37"/>
  <c r="B49" i="37"/>
  <c r="B50" i="37"/>
  <c r="B51" i="37"/>
  <c r="B52" i="37"/>
  <c r="B53" i="37"/>
  <c r="B54" i="37"/>
  <c r="B55" i="37"/>
  <c r="B56" i="37"/>
  <c r="B57" i="37"/>
  <c r="B58" i="37"/>
  <c r="B59" i="37"/>
  <c r="B60" i="37"/>
  <c r="B61" i="37"/>
  <c r="B62" i="37"/>
  <c r="B63" i="37"/>
  <c r="B64" i="37"/>
  <c r="B65" i="37"/>
  <c r="B66" i="37"/>
  <c r="B67" i="37"/>
  <c r="B68" i="37"/>
  <c r="B69" i="37"/>
  <c r="B70" i="37"/>
  <c r="B71" i="37"/>
  <c r="B72" i="37"/>
  <c r="B73" i="37"/>
  <c r="B74" i="37"/>
  <c r="B75" i="37"/>
  <c r="B76" i="37"/>
  <c r="B77" i="37"/>
  <c r="B78" i="37"/>
  <c r="B79" i="37"/>
  <c r="B80" i="37"/>
  <c r="B81" i="37"/>
  <c r="B82" i="37"/>
  <c r="B83" i="37"/>
  <c r="B84" i="37"/>
  <c r="B85" i="37"/>
  <c r="B86" i="37"/>
  <c r="B87" i="37"/>
  <c r="B88" i="37"/>
  <c r="B89" i="37"/>
  <c r="B90" i="37"/>
  <c r="B91" i="37"/>
  <c r="B92" i="37"/>
  <c r="B93" i="37"/>
  <c r="B94" i="37"/>
  <c r="B95" i="37"/>
  <c r="B96" i="37"/>
  <c r="B97" i="37"/>
  <c r="B98" i="37"/>
  <c r="B99" i="37"/>
  <c r="B100" i="37"/>
  <c r="B101" i="37"/>
  <c r="B102" i="37"/>
  <c r="B103" i="37"/>
  <c r="B104" i="37"/>
  <c r="B105" i="37"/>
  <c r="B106" i="37"/>
  <c r="B107" i="37"/>
  <c r="B108" i="37"/>
  <c r="B109" i="37"/>
  <c r="B110" i="37"/>
  <c r="B111" i="37"/>
  <c r="B112" i="37"/>
  <c r="B113" i="37"/>
  <c r="B114" i="37"/>
  <c r="B115" i="37"/>
  <c r="B116" i="37"/>
  <c r="B117" i="37"/>
  <c r="B118" i="37"/>
  <c r="B119" i="37"/>
  <c r="B120" i="37"/>
  <c r="B121" i="37"/>
  <c r="B122" i="37"/>
  <c r="B123" i="37"/>
  <c r="B124" i="37"/>
  <c r="B125" i="37"/>
  <c r="B126" i="37"/>
  <c r="B127" i="37"/>
  <c r="B128" i="37"/>
  <c r="B129" i="37"/>
  <c r="B130" i="37"/>
  <c r="B131" i="37"/>
  <c r="B132" i="37"/>
  <c r="B133" i="37"/>
  <c r="B134" i="37"/>
  <c r="B135" i="37"/>
  <c r="B136" i="37"/>
  <c r="B137" i="37"/>
  <c r="B138" i="37"/>
  <c r="B139" i="37"/>
  <c r="B140" i="37"/>
  <c r="B141" i="37"/>
  <c r="B142" i="37"/>
  <c r="B143" i="37"/>
  <c r="B144" i="37"/>
  <c r="B145" i="37"/>
  <c r="B146" i="37"/>
  <c r="B147" i="37"/>
  <c r="B148" i="37"/>
  <c r="B149" i="37"/>
  <c r="B150" i="37"/>
  <c r="B151" i="37"/>
  <c r="B152" i="37"/>
  <c r="B153" i="37"/>
  <c r="B154" i="37"/>
  <c r="B155" i="37"/>
  <c r="B156" i="37"/>
  <c r="B157" i="37"/>
  <c r="B158" i="37"/>
  <c r="B159" i="37"/>
  <c r="B160" i="37"/>
  <c r="B161" i="37"/>
  <c r="B162" i="37"/>
  <c r="B163" i="37"/>
  <c r="B164" i="37"/>
  <c r="B165" i="37"/>
  <c r="B166" i="37"/>
  <c r="B167" i="37"/>
  <c r="B168" i="37"/>
  <c r="B169" i="37"/>
  <c r="B170" i="37"/>
  <c r="B171" i="37"/>
  <c r="B172" i="37"/>
  <c r="B173" i="37"/>
  <c r="B174" i="37"/>
  <c r="B175" i="37"/>
  <c r="B176" i="37"/>
  <c r="B177" i="37"/>
  <c r="B178" i="37"/>
  <c r="B179" i="37"/>
  <c r="B180" i="37"/>
  <c r="B181" i="37"/>
  <c r="B182" i="37"/>
  <c r="B183" i="37"/>
  <c r="B184" i="37"/>
  <c r="B185" i="37"/>
  <c r="B186" i="37"/>
  <c r="B187" i="37"/>
  <c r="B188" i="37"/>
  <c r="B189" i="37"/>
  <c r="B190" i="37"/>
  <c r="B191" i="37"/>
  <c r="B192" i="37"/>
  <c r="B3" i="37"/>
  <c r="D2" i="37"/>
  <c r="A1304" i="36"/>
  <c r="A1303" i="36"/>
  <c r="A1302" i="36"/>
  <c r="A1301" i="36"/>
  <c r="A1300" i="36"/>
  <c r="A1299" i="36"/>
  <c r="A1298" i="36"/>
  <c r="A1297" i="36"/>
  <c r="A1296" i="36"/>
  <c r="A1295" i="36"/>
  <c r="A1294" i="36"/>
  <c r="A1293" i="36"/>
  <c r="A1292" i="36"/>
  <c r="A1291" i="36"/>
  <c r="A1290" i="36"/>
  <c r="A1289" i="36"/>
  <c r="A1288" i="36"/>
  <c r="A1287" i="36"/>
  <c r="A1286" i="36"/>
  <c r="A1285" i="36"/>
  <c r="A1284" i="36"/>
  <c r="A1283" i="36"/>
  <c r="A1282" i="36"/>
  <c r="A1281" i="36"/>
  <c r="A1280" i="36"/>
  <c r="A1279" i="36"/>
  <c r="A1278" i="36"/>
  <c r="A1277" i="36"/>
  <c r="A1276" i="36"/>
  <c r="A1275" i="36"/>
  <c r="A1274" i="36"/>
  <c r="A1273" i="36"/>
  <c r="A1272" i="36"/>
  <c r="A1271" i="36"/>
  <c r="A1270" i="36"/>
  <c r="A1269" i="36"/>
  <c r="A1268" i="36"/>
  <c r="A1267" i="36"/>
  <c r="A1266" i="36"/>
  <c r="A1265" i="36"/>
  <c r="A1264" i="36"/>
  <c r="A1263" i="36"/>
  <c r="A1262" i="36"/>
  <c r="A1261" i="36"/>
  <c r="A1260" i="36"/>
  <c r="A1259" i="36"/>
  <c r="A1258" i="36"/>
  <c r="A1257" i="36"/>
  <c r="A1256" i="36"/>
  <c r="A1255" i="36"/>
  <c r="A1254" i="36"/>
  <c r="A1253" i="36"/>
  <c r="A1252" i="36"/>
  <c r="A1251" i="36"/>
  <c r="A1250" i="36"/>
  <c r="A1249" i="36"/>
  <c r="A1248" i="36"/>
  <c r="A1247" i="36"/>
  <c r="A1246" i="36"/>
  <c r="A1245" i="36"/>
  <c r="A1244" i="36"/>
  <c r="A1243" i="36"/>
  <c r="A1242" i="36"/>
  <c r="A1241" i="36"/>
  <c r="A1240" i="36"/>
  <c r="A1239" i="36"/>
  <c r="A1238" i="36"/>
  <c r="A1237" i="36"/>
  <c r="A1236" i="36"/>
  <c r="A1235" i="36"/>
  <c r="A1234" i="36"/>
  <c r="A1233" i="36"/>
  <c r="A1232" i="36"/>
  <c r="A1231" i="36"/>
  <c r="A1230" i="36"/>
  <c r="A1229" i="36"/>
  <c r="A1228" i="36"/>
  <c r="A1227" i="36"/>
  <c r="A1226" i="36"/>
  <c r="A1225" i="36"/>
  <c r="A1224" i="36"/>
  <c r="A1223" i="36"/>
  <c r="A1222" i="36"/>
  <c r="A1221" i="36"/>
  <c r="A1220" i="36"/>
  <c r="A1219" i="36"/>
  <c r="A1218" i="36"/>
  <c r="A1217" i="36"/>
  <c r="A1216" i="36"/>
  <c r="A1215" i="36"/>
  <c r="A1214" i="36"/>
  <c r="A1213" i="36"/>
  <c r="A1212" i="36"/>
  <c r="A1211" i="36"/>
  <c r="A1210" i="36"/>
  <c r="A1209" i="36"/>
  <c r="A1208" i="36"/>
  <c r="A1207" i="36"/>
  <c r="A1206" i="36"/>
  <c r="A1205" i="36"/>
  <c r="A1204" i="36"/>
  <c r="A1203" i="36"/>
  <c r="A1202" i="36"/>
  <c r="A1201" i="36"/>
  <c r="A1200" i="36"/>
  <c r="A1199" i="36"/>
  <c r="A1198" i="36"/>
  <c r="A1197" i="36"/>
  <c r="A1196" i="36"/>
  <c r="A1195" i="36"/>
  <c r="A1194" i="36"/>
  <c r="A1193" i="36"/>
  <c r="A1192" i="36"/>
  <c r="A1191" i="36"/>
  <c r="A1190" i="36"/>
  <c r="A1189" i="36"/>
  <c r="A1188" i="36"/>
  <c r="A1187" i="36"/>
  <c r="A1186" i="36"/>
  <c r="A1185" i="36"/>
  <c r="A1184" i="36"/>
  <c r="A1183" i="36"/>
  <c r="A1182" i="36"/>
  <c r="A1181" i="36"/>
  <c r="A1180" i="36"/>
  <c r="A1179" i="36"/>
  <c r="A1178" i="36"/>
  <c r="A1177" i="36"/>
  <c r="A1176" i="36"/>
  <c r="A1175" i="36"/>
  <c r="A1174" i="36"/>
  <c r="A1173" i="36"/>
  <c r="A1172" i="36"/>
  <c r="A1171" i="36"/>
  <c r="A1170" i="36"/>
  <c r="A1169" i="36"/>
  <c r="A1168" i="36"/>
  <c r="A1167" i="36"/>
  <c r="A1166" i="36"/>
  <c r="A1165" i="36"/>
  <c r="A1164" i="36"/>
  <c r="A1163" i="36"/>
  <c r="A1162" i="36"/>
  <c r="A1161" i="36"/>
  <c r="A1160" i="36"/>
  <c r="A1159" i="36"/>
  <c r="A1158" i="36"/>
  <c r="A1157" i="36"/>
  <c r="A1156" i="36"/>
  <c r="A1155" i="36"/>
  <c r="A1154" i="36"/>
  <c r="A1153" i="36"/>
  <c r="A1152" i="36"/>
  <c r="A1151" i="36"/>
  <c r="A1150" i="36"/>
  <c r="A1149" i="36"/>
  <c r="A1148" i="36"/>
  <c r="A1147" i="36"/>
  <c r="A1146" i="36"/>
  <c r="A1145" i="36"/>
  <c r="A1144" i="36"/>
  <c r="A1143" i="36"/>
  <c r="A1142" i="36"/>
  <c r="A1141" i="36"/>
  <c r="A1140" i="36"/>
  <c r="A1139" i="36"/>
  <c r="A1138" i="36"/>
  <c r="A1137" i="36"/>
  <c r="A1136" i="36"/>
  <c r="A1135" i="36"/>
  <c r="A1134" i="36"/>
  <c r="A1133" i="36"/>
  <c r="A1132" i="36"/>
  <c r="A1131" i="36"/>
  <c r="A1130" i="36"/>
  <c r="A1129" i="36"/>
  <c r="A1128" i="36"/>
  <c r="A1127" i="36"/>
  <c r="A1126" i="36"/>
  <c r="A1125" i="36"/>
  <c r="A1124" i="36"/>
  <c r="A1123" i="36"/>
  <c r="A1122" i="36"/>
  <c r="A1121" i="36"/>
  <c r="A1120" i="36"/>
  <c r="A1119" i="36"/>
  <c r="A1118" i="36"/>
  <c r="A1117" i="36"/>
  <c r="A1116" i="36"/>
  <c r="A1115" i="36"/>
  <c r="A1114" i="36"/>
  <c r="A1113" i="36"/>
  <c r="A1112" i="36"/>
  <c r="A1111" i="36"/>
  <c r="A1110" i="36"/>
  <c r="A1109" i="36"/>
  <c r="A1108" i="36"/>
  <c r="A1107" i="36"/>
  <c r="A1106" i="36"/>
  <c r="A1105" i="36"/>
  <c r="A1104" i="36"/>
  <c r="A1103" i="36"/>
  <c r="A1102" i="36"/>
  <c r="A1101" i="36"/>
  <c r="A1100" i="36"/>
  <c r="A1099" i="36"/>
  <c r="A1098" i="36"/>
  <c r="A1097" i="36"/>
  <c r="A1096" i="36"/>
  <c r="A1095" i="36"/>
  <c r="A1094" i="36"/>
  <c r="A1093" i="36"/>
  <c r="A1092" i="36"/>
  <c r="A1091" i="36"/>
  <c r="A1090" i="36"/>
  <c r="A1089" i="36"/>
  <c r="A1088" i="36"/>
  <c r="A1087" i="36"/>
  <c r="A1086" i="36"/>
  <c r="A1085" i="36"/>
  <c r="A1084" i="36"/>
  <c r="A1083" i="36"/>
  <c r="A1082" i="36"/>
  <c r="A1081" i="36"/>
  <c r="A1080" i="36"/>
  <c r="A1079" i="36"/>
  <c r="A1078" i="36"/>
  <c r="A1077" i="36"/>
  <c r="A1076" i="36"/>
  <c r="A1075" i="36"/>
  <c r="A1074" i="36"/>
  <c r="A1073" i="36"/>
  <c r="A1072" i="36"/>
  <c r="A1071" i="36"/>
  <c r="A1070" i="36"/>
  <c r="A1069" i="36"/>
  <c r="A1068" i="36"/>
  <c r="A1067" i="36"/>
  <c r="A1066" i="36"/>
  <c r="A1065" i="36"/>
  <c r="A1064" i="36"/>
  <c r="A1063" i="36"/>
  <c r="A1062" i="36"/>
  <c r="A1061" i="36"/>
  <c r="A1060" i="36"/>
  <c r="A1059" i="36"/>
  <c r="A1058" i="36"/>
  <c r="A1057" i="36"/>
  <c r="A1056" i="36"/>
  <c r="A1055" i="36"/>
  <c r="A1054" i="36"/>
  <c r="A1053" i="36"/>
  <c r="A1052" i="36"/>
  <c r="A1051" i="36"/>
  <c r="A1050" i="36"/>
  <c r="A1049" i="36"/>
  <c r="A1048" i="36"/>
  <c r="A1047" i="36"/>
  <c r="A1046" i="36"/>
  <c r="A1045" i="36"/>
  <c r="A1044" i="36"/>
  <c r="A1043" i="36"/>
  <c r="A1042" i="36"/>
  <c r="A1041" i="36"/>
  <c r="A1040" i="36"/>
  <c r="A1039" i="36"/>
  <c r="A1038" i="36"/>
  <c r="A1037" i="36"/>
  <c r="A1036" i="36"/>
  <c r="A1035" i="36"/>
  <c r="A1034" i="36"/>
  <c r="A1033" i="36"/>
  <c r="A1032" i="36"/>
  <c r="A1031" i="36"/>
  <c r="A1030" i="36"/>
  <c r="A1029" i="36"/>
  <c r="A1028" i="36"/>
  <c r="A1027" i="36"/>
  <c r="A1026" i="36"/>
  <c r="A1025" i="36"/>
  <c r="A1024" i="36"/>
  <c r="A1023" i="36"/>
  <c r="A1022" i="36"/>
  <c r="A1021" i="36"/>
  <c r="A1020" i="36"/>
  <c r="A1019" i="36"/>
  <c r="A1018" i="36"/>
  <c r="A1017" i="36"/>
  <c r="A1016" i="36"/>
  <c r="A1015" i="36"/>
  <c r="A1014" i="36"/>
  <c r="A1013" i="36"/>
  <c r="A1012" i="36"/>
  <c r="A1011" i="36"/>
  <c r="A1010" i="36"/>
  <c r="A1009" i="36"/>
  <c r="A1008" i="36"/>
  <c r="A1007" i="36"/>
  <c r="A1006" i="36"/>
  <c r="A1005" i="36"/>
  <c r="A1004" i="36"/>
  <c r="A1003" i="36"/>
  <c r="A1002" i="36"/>
  <c r="A1001" i="36"/>
  <c r="A1000" i="36"/>
  <c r="A999" i="36"/>
  <c r="A998" i="36"/>
  <c r="A997" i="36"/>
  <c r="A996" i="36"/>
  <c r="A995" i="36"/>
  <c r="A994" i="36"/>
  <c r="A993" i="36"/>
  <c r="A992" i="36"/>
  <c r="A991" i="36"/>
  <c r="A990" i="36"/>
  <c r="A989" i="36"/>
  <c r="A988" i="36"/>
  <c r="A987" i="36"/>
  <c r="A986" i="36"/>
  <c r="A985" i="36"/>
  <c r="A984" i="36"/>
  <c r="A983" i="36"/>
  <c r="A982" i="36"/>
  <c r="A981" i="36"/>
  <c r="A980" i="36"/>
  <c r="A979" i="36"/>
  <c r="A978" i="36"/>
  <c r="A977" i="36"/>
  <c r="A976" i="36"/>
  <c r="A975" i="36"/>
  <c r="A974" i="36"/>
  <c r="A973" i="36"/>
  <c r="A972" i="36"/>
  <c r="A971" i="36"/>
  <c r="A970" i="36"/>
  <c r="A969" i="36"/>
  <c r="A968" i="36"/>
  <c r="A967" i="36"/>
  <c r="A966" i="36"/>
  <c r="A965" i="36"/>
  <c r="A964" i="36"/>
  <c r="A963" i="36"/>
  <c r="A962" i="36"/>
  <c r="A961" i="36"/>
  <c r="A960" i="36"/>
  <c r="A959" i="36"/>
  <c r="A958" i="36"/>
  <c r="A957" i="36"/>
  <c r="A956" i="36"/>
  <c r="A955" i="36"/>
  <c r="A954" i="36"/>
  <c r="A953" i="36"/>
  <c r="A952" i="36"/>
  <c r="A951" i="36"/>
  <c r="A950" i="36"/>
  <c r="A949" i="36"/>
  <c r="A948" i="36"/>
  <c r="A947" i="36"/>
  <c r="A946" i="36"/>
  <c r="A945" i="36"/>
  <c r="A944" i="36"/>
  <c r="A943" i="36"/>
  <c r="A942" i="36"/>
  <c r="A941" i="36"/>
  <c r="A940" i="36"/>
  <c r="A939" i="36"/>
  <c r="A938" i="36"/>
  <c r="A937" i="36"/>
  <c r="A936" i="36"/>
  <c r="A935" i="36"/>
  <c r="A934" i="36"/>
  <c r="A933" i="36"/>
  <c r="A932" i="36"/>
  <c r="A931" i="36"/>
  <c r="A930" i="36"/>
  <c r="A929" i="36"/>
  <c r="A928" i="36"/>
  <c r="A927" i="36"/>
  <c r="A926" i="36"/>
  <c r="A925" i="36"/>
  <c r="A924" i="36"/>
  <c r="A923" i="36"/>
  <c r="A922" i="36"/>
  <c r="A921" i="36"/>
  <c r="A920" i="36"/>
  <c r="A919" i="36"/>
  <c r="A918" i="36"/>
  <c r="A917" i="36"/>
  <c r="A916" i="36"/>
  <c r="A915" i="36"/>
  <c r="A914" i="36"/>
  <c r="A913" i="36"/>
  <c r="A912" i="36"/>
  <c r="A911" i="36"/>
  <c r="A910" i="36"/>
  <c r="A909" i="36"/>
  <c r="A908" i="36"/>
  <c r="A907" i="36"/>
  <c r="A906" i="36"/>
  <c r="A905" i="36"/>
  <c r="A904" i="36"/>
  <c r="A903" i="36"/>
  <c r="A902" i="36"/>
  <c r="A901" i="36"/>
  <c r="A900" i="36"/>
  <c r="A899" i="36"/>
  <c r="A898" i="36"/>
  <c r="A897" i="36"/>
  <c r="A896" i="36"/>
  <c r="A895" i="36"/>
  <c r="A894" i="36"/>
  <c r="A893" i="36"/>
  <c r="A892" i="36"/>
  <c r="A891" i="36"/>
  <c r="A890" i="36"/>
  <c r="A889" i="36"/>
  <c r="A888" i="36"/>
  <c r="A887" i="36"/>
  <c r="A886" i="36"/>
  <c r="A885" i="36"/>
  <c r="A884" i="36"/>
  <c r="A883" i="36"/>
  <c r="A882" i="36"/>
  <c r="A881" i="36"/>
  <c r="A880" i="36"/>
  <c r="A879" i="36"/>
  <c r="A878" i="36"/>
  <c r="A877" i="36"/>
  <c r="A876" i="36"/>
  <c r="A875" i="36"/>
  <c r="A874" i="36"/>
  <c r="A873" i="36"/>
  <c r="A872" i="36"/>
  <c r="A871" i="36"/>
  <c r="A870" i="36"/>
  <c r="A869" i="36"/>
  <c r="A868" i="36"/>
  <c r="A867" i="36"/>
  <c r="A866" i="36"/>
  <c r="A865" i="36"/>
  <c r="A864" i="36"/>
  <c r="A863" i="36"/>
  <c r="A862" i="36"/>
  <c r="A861" i="36"/>
  <c r="A860" i="36"/>
  <c r="A859" i="36"/>
  <c r="A858" i="36"/>
  <c r="A857" i="36"/>
  <c r="A856" i="36"/>
  <c r="A855" i="36"/>
  <c r="A854" i="36"/>
  <c r="A853" i="36"/>
  <c r="A852" i="36"/>
  <c r="A851" i="36"/>
  <c r="A850" i="36"/>
  <c r="A849" i="36"/>
  <c r="A848" i="36"/>
  <c r="A847" i="36"/>
  <c r="A846" i="36"/>
  <c r="A845" i="36"/>
  <c r="A844" i="36"/>
  <c r="A843" i="36"/>
  <c r="A842" i="36"/>
  <c r="A841" i="36"/>
  <c r="A840" i="36"/>
  <c r="A839" i="36"/>
  <c r="A838" i="36"/>
  <c r="A837" i="36"/>
  <c r="A836" i="36"/>
  <c r="A835" i="36"/>
  <c r="A834" i="36"/>
  <c r="A833" i="36"/>
  <c r="A832" i="36"/>
  <c r="A831" i="36"/>
  <c r="A830" i="36"/>
  <c r="A829" i="36"/>
  <c r="A828" i="36"/>
  <c r="A827" i="36"/>
  <c r="A826" i="36"/>
  <c r="A825" i="36"/>
  <c r="A824" i="36"/>
  <c r="A823" i="36"/>
  <c r="A822" i="36"/>
  <c r="A821" i="36"/>
  <c r="A820" i="36"/>
  <c r="A819" i="36"/>
  <c r="A818" i="36"/>
  <c r="A817" i="36"/>
  <c r="A816" i="36"/>
  <c r="A815" i="36"/>
  <c r="A814" i="36"/>
  <c r="A813" i="36"/>
  <c r="A812" i="36"/>
  <c r="A811" i="36"/>
  <c r="A810" i="36"/>
  <c r="A809" i="36"/>
  <c r="A808" i="36"/>
  <c r="A807" i="36"/>
  <c r="A806" i="36"/>
  <c r="A805" i="36"/>
  <c r="A804" i="36"/>
  <c r="A803" i="36"/>
  <c r="A802" i="36"/>
  <c r="A801" i="36"/>
  <c r="A800" i="36"/>
  <c r="A799" i="36"/>
  <c r="A798" i="36"/>
  <c r="A797" i="36"/>
  <c r="A796" i="36"/>
  <c r="A795" i="36"/>
  <c r="A794" i="36"/>
  <c r="A793" i="36"/>
  <c r="A792" i="36"/>
  <c r="A791" i="36"/>
  <c r="A790" i="36"/>
  <c r="A789" i="36"/>
  <c r="A788" i="36"/>
  <c r="A787" i="36"/>
  <c r="A786" i="36"/>
  <c r="A785" i="36"/>
  <c r="A784" i="36"/>
  <c r="A783" i="36"/>
  <c r="A782" i="36"/>
  <c r="A781" i="36"/>
  <c r="A780" i="36"/>
  <c r="A779" i="36"/>
  <c r="A778" i="36"/>
  <c r="A777" i="36"/>
  <c r="A776" i="36"/>
  <c r="A775" i="36"/>
  <c r="A774" i="36"/>
  <c r="A773" i="36"/>
  <c r="A772" i="36"/>
  <c r="A771" i="36"/>
  <c r="A770" i="36"/>
  <c r="A769" i="36"/>
  <c r="A768" i="36"/>
  <c r="A767" i="36"/>
  <c r="A766" i="36"/>
  <c r="A765" i="36"/>
  <c r="A764" i="36"/>
  <c r="A763" i="36"/>
  <c r="A762" i="36"/>
  <c r="A761" i="36"/>
  <c r="A760" i="36"/>
  <c r="A759" i="36"/>
  <c r="A758" i="36"/>
  <c r="A757" i="36"/>
  <c r="A756" i="36"/>
  <c r="A755" i="36"/>
  <c r="A754" i="36"/>
  <c r="A753" i="36"/>
  <c r="A752" i="36"/>
  <c r="A751" i="36"/>
  <c r="A750" i="36"/>
  <c r="A749" i="36"/>
  <c r="A748" i="36"/>
  <c r="A747" i="36"/>
  <c r="A746" i="36"/>
  <c r="A745" i="36"/>
  <c r="A744" i="36"/>
  <c r="A743" i="36"/>
  <c r="A742" i="36"/>
  <c r="A741" i="36"/>
  <c r="A740" i="36"/>
  <c r="A739" i="36"/>
  <c r="A738" i="36"/>
  <c r="A737" i="36"/>
  <c r="A736" i="36"/>
  <c r="A735" i="36"/>
  <c r="A734" i="36"/>
  <c r="A733" i="36"/>
  <c r="A732" i="36"/>
  <c r="A731" i="36"/>
  <c r="A730" i="36"/>
  <c r="A729" i="36"/>
  <c r="A728" i="36"/>
  <c r="A727" i="36"/>
  <c r="A726" i="36"/>
  <c r="A725" i="36"/>
  <c r="A724" i="36"/>
  <c r="A723" i="36"/>
  <c r="A722" i="36"/>
  <c r="A721" i="36"/>
  <c r="A720" i="36"/>
  <c r="A719" i="36"/>
  <c r="A718" i="36"/>
  <c r="A717" i="36"/>
  <c r="A716" i="36"/>
  <c r="A715" i="36"/>
  <c r="A714" i="36"/>
  <c r="A713" i="36"/>
  <c r="A712" i="36"/>
  <c r="A711" i="36"/>
  <c r="A710" i="36"/>
  <c r="A709" i="36"/>
  <c r="A708" i="36"/>
  <c r="A707" i="36"/>
  <c r="A706" i="36"/>
  <c r="A705" i="36"/>
  <c r="A704" i="36"/>
  <c r="A703" i="36"/>
  <c r="A702" i="36"/>
  <c r="A701" i="36"/>
  <c r="A700" i="36"/>
  <c r="A699" i="36"/>
  <c r="A698" i="36"/>
  <c r="A697" i="36"/>
  <c r="A696" i="36"/>
  <c r="A695" i="36"/>
  <c r="A694" i="36"/>
  <c r="A693" i="36"/>
  <c r="A692" i="36"/>
  <c r="A691" i="36"/>
  <c r="A690" i="36"/>
  <c r="A689" i="36"/>
  <c r="A688" i="36"/>
  <c r="A687" i="36"/>
  <c r="A686" i="36"/>
  <c r="A685" i="36"/>
  <c r="A684" i="36"/>
  <c r="A683" i="36"/>
  <c r="A682" i="36"/>
  <c r="A681" i="36"/>
  <c r="A680" i="36"/>
  <c r="A679" i="36"/>
  <c r="A678" i="36"/>
  <c r="A677" i="36"/>
  <c r="A676" i="36"/>
  <c r="A675" i="36"/>
  <c r="A674" i="36"/>
  <c r="A673" i="36"/>
  <c r="A672" i="36"/>
  <c r="A671" i="36"/>
  <c r="A670" i="36"/>
  <c r="A669" i="36"/>
  <c r="A668" i="36"/>
  <c r="A667" i="36"/>
  <c r="A666" i="36"/>
  <c r="A665" i="36"/>
  <c r="A664" i="36"/>
  <c r="A663" i="36"/>
  <c r="A662" i="36"/>
  <c r="A661" i="36"/>
  <c r="A660" i="36"/>
  <c r="A659" i="36"/>
  <c r="A658" i="36"/>
  <c r="A657" i="36"/>
  <c r="A656" i="36"/>
  <c r="A655" i="36"/>
  <c r="A654" i="36"/>
  <c r="A653" i="36"/>
  <c r="A652" i="36"/>
  <c r="A651" i="36"/>
  <c r="A650" i="36"/>
  <c r="A649" i="36"/>
  <c r="A648" i="36"/>
  <c r="A647" i="36"/>
  <c r="A646" i="36"/>
  <c r="A645" i="36"/>
  <c r="A644" i="36"/>
  <c r="A643" i="36"/>
  <c r="A642" i="36"/>
  <c r="A641" i="36"/>
  <c r="A640" i="36"/>
  <c r="A639" i="36"/>
  <c r="A638" i="36"/>
  <c r="A637" i="36"/>
  <c r="A636" i="36"/>
  <c r="A635" i="36"/>
  <c r="A634" i="36"/>
  <c r="A633" i="36"/>
  <c r="A632" i="36"/>
  <c r="A631" i="36"/>
  <c r="A630" i="36"/>
  <c r="A629" i="36"/>
  <c r="A628" i="36"/>
  <c r="A627" i="36"/>
  <c r="A626" i="36"/>
  <c r="A625" i="36"/>
  <c r="A624" i="36"/>
  <c r="A623" i="36"/>
  <c r="A622" i="36"/>
  <c r="A621" i="36"/>
  <c r="A620" i="36"/>
  <c r="A619" i="36"/>
  <c r="A618" i="36"/>
  <c r="A617" i="36"/>
  <c r="A616" i="36"/>
  <c r="A615" i="36"/>
  <c r="A614" i="36"/>
  <c r="A613" i="36"/>
  <c r="A612" i="36"/>
  <c r="A611" i="36"/>
  <c r="A610" i="36"/>
  <c r="A609" i="36"/>
  <c r="A608" i="36"/>
  <c r="A607" i="36"/>
  <c r="A606" i="36"/>
  <c r="A605" i="36"/>
  <c r="A604" i="36"/>
  <c r="A603" i="36"/>
  <c r="A602" i="36"/>
  <c r="A601" i="36"/>
  <c r="A600" i="36"/>
  <c r="A599" i="36"/>
  <c r="A598" i="36"/>
  <c r="A597" i="36"/>
  <c r="A596" i="36"/>
  <c r="A595" i="36"/>
  <c r="A594" i="36"/>
  <c r="A593" i="36"/>
  <c r="A592" i="36"/>
  <c r="A591" i="36"/>
  <c r="A590" i="36"/>
  <c r="A589" i="36"/>
  <c r="A588" i="36"/>
  <c r="A587" i="36"/>
  <c r="A586" i="36"/>
  <c r="A585" i="36"/>
  <c r="A584" i="36"/>
  <c r="A583" i="36"/>
  <c r="A582" i="36"/>
  <c r="A581" i="36"/>
  <c r="A580" i="36"/>
  <c r="A579" i="36"/>
  <c r="A578" i="36"/>
  <c r="A577" i="36"/>
  <c r="A576" i="36"/>
  <c r="A575" i="36"/>
  <c r="A574" i="36"/>
  <c r="A573" i="36"/>
  <c r="A572" i="36"/>
  <c r="A571" i="36"/>
  <c r="A570" i="36"/>
  <c r="A569" i="36"/>
  <c r="A568" i="36"/>
  <c r="A567" i="36"/>
  <c r="A566" i="36"/>
  <c r="A565" i="36"/>
  <c r="A564" i="36"/>
  <c r="A563" i="36"/>
  <c r="A562" i="36"/>
  <c r="A561" i="36"/>
  <c r="A560" i="36"/>
  <c r="A559" i="36"/>
  <c r="A558" i="36"/>
  <c r="A557" i="36"/>
  <c r="A556" i="36"/>
  <c r="A555" i="36"/>
  <c r="A554" i="36"/>
  <c r="A553" i="36"/>
  <c r="A552" i="36"/>
  <c r="A551" i="36"/>
  <c r="A550" i="36"/>
  <c r="A549" i="36"/>
  <c r="A548" i="36"/>
  <c r="A547" i="36"/>
  <c r="A546" i="36"/>
  <c r="A545" i="36"/>
  <c r="A544" i="36"/>
  <c r="A543" i="36"/>
  <c r="A542" i="36"/>
  <c r="A541" i="36"/>
  <c r="A540" i="36"/>
  <c r="A539" i="36"/>
  <c r="A538" i="36"/>
  <c r="A537" i="36"/>
  <c r="A536" i="36"/>
  <c r="A535" i="36"/>
  <c r="A534" i="36"/>
  <c r="A533" i="36"/>
  <c r="A532" i="36"/>
  <c r="A531" i="36"/>
  <c r="A530" i="36"/>
  <c r="A529" i="36"/>
  <c r="A528" i="36"/>
  <c r="A527" i="36"/>
  <c r="A526" i="36"/>
  <c r="A525" i="36"/>
  <c r="A524" i="36"/>
  <c r="A523" i="36"/>
  <c r="A522" i="36"/>
  <c r="A521" i="36"/>
  <c r="A520" i="36"/>
  <c r="A519" i="36"/>
  <c r="A518" i="36"/>
  <c r="A517" i="36"/>
  <c r="A516" i="36"/>
  <c r="A515" i="36"/>
  <c r="A514" i="36"/>
  <c r="A513" i="36"/>
  <c r="A512" i="36"/>
  <c r="A511" i="36"/>
  <c r="A510" i="36"/>
  <c r="A509" i="36"/>
  <c r="A508" i="36"/>
  <c r="A507" i="36"/>
  <c r="A506" i="36"/>
  <c r="A505" i="36"/>
  <c r="A504" i="36"/>
  <c r="A503" i="36"/>
  <c r="A502" i="36"/>
  <c r="A501" i="36"/>
  <c r="A500" i="36"/>
  <c r="A499" i="36"/>
  <c r="A498" i="36"/>
  <c r="A497" i="36"/>
  <c r="A496" i="36"/>
  <c r="A495" i="36"/>
  <c r="A494" i="36"/>
  <c r="A493" i="36"/>
  <c r="A492" i="36"/>
  <c r="A491" i="36"/>
  <c r="A490" i="36"/>
  <c r="A489" i="36"/>
  <c r="A488" i="36"/>
  <c r="A487" i="36"/>
  <c r="A486" i="36"/>
  <c r="A485" i="36"/>
  <c r="A484" i="36"/>
  <c r="A483" i="36"/>
  <c r="A482" i="36"/>
  <c r="A481" i="36"/>
  <c r="A480" i="36"/>
  <c r="A479" i="36"/>
  <c r="A478" i="36"/>
  <c r="A477" i="36"/>
  <c r="A476" i="36"/>
  <c r="A475" i="36"/>
  <c r="A474" i="36"/>
  <c r="A473" i="36"/>
  <c r="A472" i="36"/>
  <c r="A471" i="36"/>
  <c r="A470" i="36"/>
  <c r="A469" i="36"/>
  <c r="A468" i="36"/>
  <c r="A467" i="36"/>
  <c r="A466" i="36"/>
  <c r="A465" i="36"/>
  <c r="A464" i="36"/>
  <c r="A463" i="36"/>
  <c r="A462" i="36"/>
  <c r="A461" i="36"/>
  <c r="A460" i="36"/>
  <c r="A459" i="36"/>
  <c r="A458" i="36"/>
  <c r="A457" i="36"/>
  <c r="A456" i="36"/>
  <c r="A455" i="36"/>
  <c r="A454" i="36"/>
  <c r="A453" i="36"/>
  <c r="A452" i="36"/>
  <c r="A451" i="36"/>
  <c r="A450" i="36"/>
  <c r="A449" i="36"/>
  <c r="A448" i="36"/>
  <c r="A447" i="36"/>
  <c r="A446" i="36"/>
  <c r="A445" i="36"/>
  <c r="A444" i="36"/>
  <c r="A443" i="36"/>
  <c r="A442" i="36"/>
  <c r="A441" i="36"/>
  <c r="A440" i="36"/>
  <c r="A439" i="36"/>
  <c r="A438" i="36"/>
  <c r="A437" i="36"/>
  <c r="A436" i="36"/>
  <c r="A435" i="36"/>
  <c r="A434" i="36"/>
  <c r="A433" i="36"/>
  <c r="A432" i="36"/>
  <c r="A431" i="36"/>
  <c r="A430" i="36"/>
  <c r="A429" i="36"/>
  <c r="A428" i="36"/>
  <c r="A427" i="36"/>
  <c r="A426" i="36"/>
  <c r="A425" i="36"/>
  <c r="A424" i="36"/>
  <c r="A423" i="36"/>
  <c r="A422" i="36"/>
  <c r="A421" i="36"/>
  <c r="A420" i="36"/>
  <c r="A419" i="36"/>
  <c r="A418" i="36"/>
  <c r="A417" i="36"/>
  <c r="A416" i="36"/>
  <c r="A415" i="36"/>
  <c r="A414" i="36"/>
  <c r="A413" i="36"/>
  <c r="A412" i="36"/>
  <c r="A411" i="36"/>
  <c r="A410" i="36"/>
  <c r="A409" i="36"/>
  <c r="A408" i="36"/>
  <c r="A407" i="36"/>
  <c r="A406" i="36"/>
  <c r="A405" i="36"/>
  <c r="A404" i="36"/>
  <c r="A403" i="36"/>
  <c r="A402" i="36"/>
  <c r="A401" i="36"/>
  <c r="A400" i="36"/>
  <c r="A399" i="36"/>
  <c r="A398" i="36"/>
  <c r="A397" i="36"/>
  <c r="A396" i="36"/>
  <c r="A395" i="36"/>
  <c r="A394" i="36"/>
  <c r="A393" i="36"/>
  <c r="A392" i="36"/>
  <c r="A391" i="36"/>
  <c r="A390" i="36"/>
  <c r="A389" i="36"/>
  <c r="A388" i="36"/>
  <c r="A387" i="36"/>
  <c r="A386" i="36"/>
  <c r="A385" i="36"/>
  <c r="A384" i="36"/>
  <c r="A383" i="36"/>
  <c r="A382" i="36"/>
  <c r="A381" i="36"/>
  <c r="A380" i="36"/>
  <c r="A379" i="36"/>
  <c r="A378" i="36"/>
  <c r="A377" i="36"/>
  <c r="A376" i="36"/>
  <c r="A375" i="36"/>
  <c r="A374" i="36"/>
  <c r="A373" i="36"/>
  <c r="A372" i="36"/>
  <c r="A371" i="36"/>
  <c r="A370" i="36"/>
  <c r="A369" i="36"/>
  <c r="A368" i="36"/>
  <c r="A367" i="36"/>
  <c r="A366" i="36"/>
  <c r="A365" i="36"/>
  <c r="A364" i="36"/>
  <c r="A363" i="36"/>
  <c r="A362" i="36"/>
  <c r="A361" i="36"/>
  <c r="A360" i="36"/>
  <c r="A359" i="36"/>
  <c r="A358" i="36"/>
  <c r="A357" i="36"/>
  <c r="A356" i="36"/>
  <c r="A355" i="36"/>
  <c r="A354" i="36"/>
  <c r="A353" i="36"/>
  <c r="A352" i="36"/>
  <c r="A351" i="36"/>
  <c r="A350" i="36"/>
  <c r="A349" i="36"/>
  <c r="A348" i="36"/>
  <c r="A347" i="36"/>
  <c r="A346" i="36"/>
  <c r="A345" i="36"/>
  <c r="A344" i="36"/>
  <c r="A343" i="36"/>
  <c r="A342" i="36"/>
  <c r="A341" i="36"/>
  <c r="A340" i="36"/>
  <c r="A339" i="36"/>
  <c r="A338" i="36"/>
  <c r="A337" i="36"/>
  <c r="A336" i="36"/>
  <c r="A335" i="36"/>
  <c r="A334" i="36"/>
  <c r="A333" i="36"/>
  <c r="A332" i="36"/>
  <c r="A331" i="36"/>
  <c r="A330" i="36"/>
  <c r="A329" i="36"/>
  <c r="A328" i="36"/>
  <c r="A327" i="36"/>
  <c r="A326" i="36"/>
  <c r="A325" i="36"/>
  <c r="A324" i="36"/>
  <c r="A323" i="36"/>
  <c r="A322" i="36"/>
  <c r="A321" i="36"/>
  <c r="A320" i="36"/>
  <c r="A319" i="36"/>
  <c r="A318" i="36"/>
  <c r="A317" i="36"/>
  <c r="A316" i="36"/>
  <c r="A315" i="36"/>
  <c r="A314" i="36"/>
  <c r="A313" i="36"/>
  <c r="A312" i="36"/>
  <c r="A311" i="36"/>
  <c r="A310" i="36"/>
  <c r="A309" i="36"/>
  <c r="A308" i="36"/>
  <c r="A307" i="36"/>
  <c r="A306" i="36"/>
  <c r="A305" i="36"/>
  <c r="A304" i="36"/>
  <c r="A303" i="36"/>
  <c r="A302" i="36"/>
  <c r="A301" i="36"/>
  <c r="A300" i="36"/>
  <c r="A299" i="36"/>
  <c r="A298" i="36"/>
  <c r="A297" i="36"/>
  <c r="A296" i="36"/>
  <c r="A295" i="36"/>
  <c r="A294" i="36"/>
  <c r="A293" i="36"/>
  <c r="A292" i="36"/>
  <c r="A291" i="36"/>
  <c r="A290" i="36"/>
  <c r="A289" i="36"/>
  <c r="A288" i="36"/>
  <c r="A287" i="36"/>
  <c r="A286" i="36"/>
  <c r="A285" i="36"/>
  <c r="A284" i="36"/>
  <c r="A283" i="36"/>
  <c r="A282" i="36"/>
  <c r="A281" i="36"/>
  <c r="A280" i="36"/>
  <c r="A279" i="36"/>
  <c r="A278" i="36"/>
  <c r="A277" i="36"/>
  <c r="A276" i="36"/>
  <c r="A275" i="36"/>
  <c r="A274" i="36"/>
  <c r="A273" i="36"/>
  <c r="A272" i="36"/>
  <c r="A271" i="36"/>
  <c r="A270" i="36"/>
  <c r="A269" i="36"/>
  <c r="A268" i="36"/>
  <c r="A267" i="36"/>
  <c r="A266" i="36"/>
  <c r="A265" i="36"/>
  <c r="A264" i="36"/>
  <c r="A263" i="36"/>
  <c r="A262" i="36"/>
  <c r="A261" i="36"/>
  <c r="A260" i="36"/>
  <c r="A259" i="36"/>
  <c r="A258" i="36"/>
  <c r="A257" i="36"/>
  <c r="A256" i="36"/>
  <c r="A255" i="36"/>
  <c r="A254" i="36"/>
  <c r="A253" i="36"/>
  <c r="A252" i="36"/>
  <c r="A251" i="36"/>
  <c r="A250" i="36"/>
  <c r="A249" i="36"/>
  <c r="A248" i="36"/>
  <c r="A247" i="36"/>
  <c r="A246" i="36"/>
  <c r="A245" i="36"/>
  <c r="A244" i="36"/>
  <c r="A243" i="36"/>
  <c r="A242" i="36"/>
  <c r="A241" i="36"/>
  <c r="A240" i="36"/>
  <c r="A239" i="36"/>
  <c r="A238" i="36"/>
  <c r="A237" i="36"/>
  <c r="A236" i="36"/>
  <c r="A235" i="36"/>
  <c r="A234" i="36"/>
  <c r="A233" i="36"/>
  <c r="A232" i="36"/>
  <c r="A231" i="36"/>
  <c r="A230" i="36"/>
  <c r="A229" i="36"/>
  <c r="A228" i="36"/>
  <c r="A227" i="36"/>
  <c r="A226" i="36"/>
  <c r="A225" i="36"/>
  <c r="A224" i="36"/>
  <c r="A223" i="36"/>
  <c r="A222" i="36"/>
  <c r="A221" i="36"/>
  <c r="A220" i="36"/>
  <c r="A219" i="36"/>
  <c r="A218" i="36"/>
  <c r="A217" i="36"/>
  <c r="A216" i="36"/>
  <c r="A215" i="36"/>
  <c r="A214" i="36"/>
  <c r="A213" i="36"/>
  <c r="A212" i="36"/>
  <c r="A211" i="36"/>
  <c r="A210" i="36"/>
  <c r="A209" i="36"/>
  <c r="A208" i="36"/>
  <c r="A207" i="36"/>
  <c r="A206" i="36"/>
  <c r="A205" i="36"/>
  <c r="A204" i="36"/>
  <c r="A203" i="36"/>
  <c r="A202" i="36"/>
  <c r="A201" i="36"/>
  <c r="A200" i="36"/>
  <c r="A199" i="36"/>
  <c r="A198" i="36"/>
  <c r="A197" i="36"/>
  <c r="A196" i="36"/>
  <c r="A195" i="36"/>
  <c r="A194" i="36"/>
  <c r="A193" i="36"/>
  <c r="A192" i="36"/>
  <c r="A191" i="36"/>
  <c r="A190" i="36"/>
  <c r="A189" i="36"/>
  <c r="A188" i="36"/>
  <c r="A187" i="36"/>
  <c r="A186" i="36"/>
  <c r="A185" i="36"/>
  <c r="A184" i="36"/>
  <c r="A183" i="36"/>
  <c r="A182" i="36"/>
  <c r="A181" i="36"/>
  <c r="A180" i="36"/>
  <c r="A179" i="36"/>
  <c r="A178" i="36"/>
  <c r="A177" i="36"/>
  <c r="A176" i="36"/>
  <c r="A175" i="36"/>
  <c r="A174" i="36"/>
  <c r="A173" i="36"/>
  <c r="A172" i="36"/>
  <c r="A171" i="36"/>
  <c r="A170" i="36"/>
  <c r="A169" i="36"/>
  <c r="A168" i="36"/>
  <c r="A167" i="36"/>
  <c r="A166" i="36"/>
  <c r="A165" i="36"/>
  <c r="A164" i="36"/>
  <c r="A163" i="36"/>
  <c r="A162" i="36"/>
  <c r="A161" i="36"/>
  <c r="A160" i="36"/>
  <c r="A159" i="36"/>
  <c r="A158" i="36"/>
  <c r="A157" i="36"/>
  <c r="A156" i="36"/>
  <c r="A155" i="36"/>
  <c r="A154" i="36"/>
  <c r="A153" i="36"/>
  <c r="A152" i="36"/>
  <c r="A151" i="36"/>
  <c r="A150" i="36"/>
  <c r="A149" i="36"/>
  <c r="A148" i="36"/>
  <c r="A147" i="36"/>
  <c r="A146" i="36"/>
  <c r="A145" i="36"/>
  <c r="A144" i="36"/>
  <c r="A143" i="36"/>
  <c r="A142" i="36"/>
  <c r="A141" i="36"/>
  <c r="A140" i="36"/>
  <c r="A139" i="36"/>
  <c r="A138" i="36"/>
  <c r="A137" i="36"/>
  <c r="A136" i="36"/>
  <c r="A135" i="36"/>
  <c r="A134" i="36"/>
  <c r="A133" i="36"/>
  <c r="A132" i="36"/>
  <c r="A131" i="36"/>
  <c r="A130" i="36"/>
  <c r="A129" i="36"/>
  <c r="A128" i="36"/>
  <c r="A127" i="36"/>
  <c r="A126" i="36"/>
  <c r="A125" i="36"/>
  <c r="A124" i="36"/>
  <c r="A123" i="36"/>
  <c r="A122" i="36"/>
  <c r="A121" i="36"/>
  <c r="A120" i="36"/>
  <c r="A119" i="36"/>
  <c r="A118" i="36"/>
  <c r="A117" i="36"/>
  <c r="A116" i="36"/>
  <c r="A115" i="36"/>
  <c r="A114" i="36"/>
  <c r="A113" i="36"/>
  <c r="A112" i="36"/>
  <c r="A111" i="36"/>
  <c r="A110" i="36"/>
  <c r="A109" i="36"/>
  <c r="A108" i="36"/>
  <c r="A107" i="36"/>
  <c r="A106" i="36"/>
  <c r="A105" i="36"/>
  <c r="A104" i="36"/>
  <c r="A103" i="36"/>
  <c r="A102" i="36"/>
  <c r="A101" i="36"/>
  <c r="A100" i="36"/>
  <c r="A99" i="36"/>
  <c r="A98" i="36"/>
  <c r="A97" i="36"/>
  <c r="A96" i="36"/>
  <c r="A95" i="36"/>
  <c r="A94" i="36"/>
  <c r="A93" i="36"/>
  <c r="A92" i="36"/>
  <c r="A91" i="36"/>
  <c r="A90" i="36"/>
  <c r="A89" i="36"/>
  <c r="A88" i="36"/>
  <c r="A87" i="36"/>
  <c r="A86" i="36"/>
  <c r="A85" i="36"/>
  <c r="A84" i="36"/>
  <c r="A83" i="36"/>
  <c r="A82" i="36"/>
  <c r="A81" i="36"/>
  <c r="A80" i="36"/>
  <c r="A79" i="36"/>
  <c r="A78" i="36"/>
  <c r="A77" i="36"/>
  <c r="A76" i="36"/>
  <c r="A75" i="36"/>
  <c r="A74" i="36"/>
  <c r="A73" i="36"/>
  <c r="A72" i="36"/>
  <c r="A71" i="36"/>
  <c r="A70" i="36"/>
  <c r="A69" i="36"/>
  <c r="A68" i="36"/>
  <c r="A67" i="36"/>
  <c r="A66" i="36"/>
  <c r="A65" i="36"/>
  <c r="A64" i="36"/>
  <c r="A63" i="36"/>
  <c r="A62" i="36"/>
  <c r="A61" i="36"/>
  <c r="A60" i="36"/>
  <c r="A59" i="36"/>
  <c r="A58" i="36"/>
  <c r="A57" i="36"/>
  <c r="A56" i="36"/>
  <c r="A55" i="36"/>
  <c r="A54" i="36"/>
  <c r="A53" i="36"/>
  <c r="A52" i="36"/>
  <c r="A51" i="36"/>
  <c r="A50" i="36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A6" i="36"/>
  <c r="A5" i="36"/>
  <c r="A4" i="36"/>
  <c r="A3" i="36"/>
  <c r="A4" i="38"/>
  <c r="A5" i="38"/>
  <c r="A6" i="38"/>
  <c r="A7" i="38"/>
  <c r="A8" i="38"/>
  <c r="A9" i="38"/>
  <c r="A10" i="38"/>
  <c r="A11" i="38"/>
  <c r="A12" i="38"/>
  <c r="A13" i="38"/>
  <c r="A14" i="38"/>
  <c r="A15" i="38"/>
  <c r="A16" i="38"/>
  <c r="A17" i="38"/>
  <c r="A18" i="38"/>
  <c r="A19" i="38"/>
  <c r="A20" i="38"/>
  <c r="A21" i="38"/>
  <c r="A22" i="38"/>
  <c r="A23" i="38"/>
  <c r="A24" i="38"/>
  <c r="A25" i="38"/>
  <c r="A26" i="38"/>
  <c r="A27" i="38"/>
  <c r="A28" i="38"/>
  <c r="A29" i="38"/>
  <c r="A30" i="38"/>
  <c r="A31" i="38"/>
  <c r="A32" i="38"/>
  <c r="A33" i="38"/>
  <c r="A34" i="38"/>
  <c r="A35" i="38"/>
  <c r="A36" i="38"/>
  <c r="A37" i="38"/>
  <c r="A38" i="38"/>
  <c r="A39" i="38"/>
  <c r="A40" i="38"/>
  <c r="A41" i="38"/>
  <c r="A42" i="38"/>
  <c r="A43" i="38"/>
  <c r="A44" i="38"/>
  <c r="A45" i="38"/>
  <c r="A46" i="38"/>
  <c r="A47" i="38"/>
  <c r="A48" i="38"/>
  <c r="A49" i="38"/>
  <c r="A50" i="38"/>
  <c r="A51" i="38"/>
  <c r="A52" i="38"/>
  <c r="A53" i="38"/>
  <c r="A54" i="38"/>
  <c r="A55" i="38"/>
  <c r="A56" i="38"/>
  <c r="A57" i="38"/>
  <c r="A58" i="38"/>
  <c r="A59" i="38"/>
  <c r="A60" i="38"/>
  <c r="A61" i="38"/>
  <c r="A62" i="38"/>
  <c r="A63" i="38"/>
  <c r="A64" i="38"/>
  <c r="A65" i="38"/>
  <c r="A66" i="38"/>
  <c r="A67" i="38"/>
  <c r="A68" i="38"/>
  <c r="A69" i="38"/>
  <c r="A70" i="38"/>
  <c r="A71" i="38"/>
  <c r="A72" i="38"/>
  <c r="A73" i="38"/>
  <c r="A74" i="38"/>
  <c r="A75" i="38"/>
  <c r="A76" i="38"/>
  <c r="A77" i="38"/>
  <c r="A78" i="38"/>
  <c r="A79" i="38"/>
  <c r="A80" i="38"/>
  <c r="A81" i="38"/>
  <c r="A82" i="38"/>
  <c r="A83" i="38"/>
  <c r="A84" i="38"/>
  <c r="A85" i="38"/>
  <c r="A86" i="38"/>
  <c r="A87" i="38"/>
  <c r="A88" i="38"/>
  <c r="A89" i="38"/>
  <c r="A90" i="38"/>
  <c r="A91" i="38"/>
  <c r="A92" i="38"/>
  <c r="A93" i="38"/>
  <c r="A94" i="38"/>
  <c r="A95" i="38"/>
  <c r="A96" i="38"/>
  <c r="A97" i="38"/>
  <c r="A98" i="38"/>
  <c r="A99" i="38"/>
  <c r="A100" i="38"/>
  <c r="A101" i="38"/>
  <c r="A102" i="38"/>
  <c r="A103" i="38"/>
  <c r="A104" i="38"/>
  <c r="A105" i="38"/>
  <c r="A106" i="38"/>
  <c r="A107" i="38"/>
  <c r="A108" i="38"/>
  <c r="A109" i="38"/>
  <c r="A110" i="38"/>
  <c r="A111" i="38"/>
  <c r="A112" i="38"/>
  <c r="A113" i="38"/>
  <c r="A114" i="38"/>
  <c r="A115" i="38"/>
  <c r="A116" i="38"/>
  <c r="A117" i="38"/>
  <c r="A118" i="38"/>
  <c r="A119" i="38"/>
  <c r="A120" i="38"/>
  <c r="A121" i="38"/>
  <c r="A122" i="38"/>
  <c r="A123" i="38"/>
  <c r="A124" i="38"/>
  <c r="A125" i="38"/>
  <c r="A126" i="38"/>
  <c r="A127" i="38"/>
  <c r="A128" i="38"/>
  <c r="A129" i="38"/>
  <c r="A130" i="38"/>
  <c r="A131" i="38"/>
  <c r="A132" i="38"/>
  <c r="A133" i="38"/>
  <c r="A134" i="38"/>
  <c r="A135" i="38"/>
  <c r="A136" i="38"/>
  <c r="A137" i="38"/>
  <c r="A138" i="38"/>
  <c r="A139" i="38"/>
  <c r="A140" i="38"/>
  <c r="A141" i="38"/>
  <c r="A142" i="38"/>
  <c r="A143" i="38"/>
  <c r="A144" i="38"/>
  <c r="A145" i="38"/>
  <c r="A146" i="38"/>
  <c r="A147" i="38"/>
  <c r="A148" i="38"/>
  <c r="A149" i="38"/>
  <c r="A150" i="38"/>
  <c r="A151" i="38"/>
  <c r="A152" i="38"/>
  <c r="A153" i="38"/>
  <c r="A154" i="38"/>
  <c r="A155" i="38"/>
  <c r="A156" i="38"/>
  <c r="A157" i="38"/>
  <c r="A158" i="38"/>
  <c r="A159" i="38"/>
  <c r="A160" i="38"/>
  <c r="A161" i="38"/>
  <c r="A162" i="38"/>
  <c r="A163" i="38"/>
  <c r="A164" i="38"/>
  <c r="A165" i="38"/>
  <c r="A166" i="38"/>
  <c r="A167" i="38"/>
  <c r="A168" i="38"/>
  <c r="A169" i="38"/>
  <c r="A170" i="38"/>
  <c r="A171" i="38"/>
  <c r="A172" i="38"/>
  <c r="A173" i="38"/>
  <c r="A174" i="38"/>
  <c r="A175" i="38"/>
  <c r="A176" i="38"/>
  <c r="A177" i="38"/>
  <c r="A178" i="38"/>
  <c r="A179" i="38"/>
  <c r="A180" i="38"/>
  <c r="A181" i="38"/>
  <c r="A182" i="38"/>
  <c r="A183" i="38"/>
  <c r="A184" i="38"/>
  <c r="A185" i="38"/>
  <c r="A186" i="38"/>
  <c r="A187" i="38"/>
  <c r="A188" i="38"/>
  <c r="A189" i="38"/>
  <c r="A190" i="38"/>
  <c r="A191" i="38"/>
  <c r="A192" i="38"/>
  <c r="A193" i="38"/>
  <c r="A194" i="38"/>
  <c r="A195" i="38"/>
  <c r="A196" i="38"/>
  <c r="A197" i="38"/>
  <c r="A198" i="38"/>
  <c r="A199" i="38"/>
  <c r="A200" i="38"/>
  <c r="A201" i="38"/>
  <c r="A202" i="38"/>
  <c r="A203" i="38"/>
  <c r="A204" i="38"/>
  <c r="A205" i="38"/>
  <c r="A206" i="38"/>
  <c r="A207" i="38"/>
  <c r="A208" i="38"/>
  <c r="A209" i="38"/>
  <c r="A210" i="38"/>
  <c r="A211" i="38"/>
  <c r="A212" i="38"/>
  <c r="A213" i="38"/>
  <c r="A214" i="38"/>
  <c r="A215" i="38"/>
  <c r="A216" i="38"/>
  <c r="A217" i="38"/>
  <c r="A218" i="38"/>
  <c r="A219" i="38"/>
  <c r="A220" i="38"/>
  <c r="A221" i="38"/>
  <c r="A222" i="38"/>
  <c r="A223" i="38"/>
  <c r="A224" i="38"/>
  <c r="A225" i="38"/>
  <c r="A226" i="38"/>
  <c r="A227" i="38"/>
  <c r="A228" i="38"/>
  <c r="A229" i="38"/>
  <c r="A230" i="38"/>
  <c r="A231" i="38"/>
  <c r="A232" i="38"/>
  <c r="A233" i="38"/>
  <c r="A234" i="38"/>
  <c r="A235" i="38"/>
  <c r="A236" i="38"/>
  <c r="A237" i="38"/>
  <c r="A238" i="38"/>
  <c r="A239" i="38"/>
  <c r="A240" i="38"/>
  <c r="A241" i="38"/>
  <c r="A242" i="38"/>
  <c r="A243" i="38"/>
  <c r="A244" i="38"/>
  <c r="A245" i="38"/>
  <c r="A246" i="38"/>
  <c r="A247" i="38"/>
  <c r="A248" i="38"/>
  <c r="A249" i="38"/>
  <c r="A250" i="38"/>
  <c r="A251" i="38"/>
  <c r="A252" i="38"/>
  <c r="A253" i="38"/>
  <c r="A254" i="38"/>
  <c r="A255" i="38"/>
  <c r="A256" i="38"/>
  <c r="A257" i="38"/>
  <c r="A258" i="38"/>
  <c r="A259" i="38"/>
  <c r="A260" i="38"/>
  <c r="A261" i="38"/>
  <c r="A262" i="38"/>
  <c r="A263" i="38"/>
  <c r="A264" i="38"/>
  <c r="A265" i="38"/>
  <c r="A266" i="38"/>
  <c r="A267" i="38"/>
  <c r="A268" i="38"/>
  <c r="A269" i="38"/>
  <c r="A270" i="38"/>
  <c r="A271" i="38"/>
  <c r="A272" i="38"/>
  <c r="A273" i="38"/>
  <c r="A274" i="38"/>
  <c r="A275" i="38"/>
  <c r="A276" i="38"/>
  <c r="A277" i="38"/>
  <c r="A278" i="38"/>
  <c r="A279" i="38"/>
  <c r="A280" i="38"/>
  <c r="A281" i="38"/>
  <c r="A282" i="38"/>
  <c r="A283" i="38"/>
  <c r="A284" i="38"/>
  <c r="A285" i="38"/>
  <c r="A286" i="38"/>
  <c r="A287" i="38"/>
  <c r="A288" i="38"/>
  <c r="A289" i="38"/>
  <c r="A290" i="38"/>
  <c r="A291" i="38"/>
  <c r="A292" i="38"/>
  <c r="A293" i="38"/>
  <c r="A294" i="38"/>
  <c r="A295" i="38"/>
  <c r="A296" i="38"/>
  <c r="A297" i="38"/>
  <c r="A298" i="38"/>
  <c r="A299" i="38"/>
  <c r="A300" i="38"/>
  <c r="A301" i="38"/>
  <c r="A302" i="38"/>
  <c r="A303" i="38"/>
  <c r="A304" i="38"/>
  <c r="A305" i="38"/>
  <c r="A306" i="38"/>
  <c r="A307" i="38"/>
  <c r="A308" i="38"/>
  <c r="A309" i="38"/>
  <c r="A310" i="38"/>
  <c r="A311" i="38"/>
  <c r="A312" i="38"/>
  <c r="A313" i="38"/>
  <c r="A314" i="38"/>
  <c r="A315" i="38"/>
  <c r="A316" i="38"/>
  <c r="A317" i="38"/>
  <c r="A318" i="38"/>
  <c r="A319" i="38"/>
  <c r="A320" i="38"/>
  <c r="A321" i="38"/>
  <c r="A322" i="38"/>
  <c r="A323" i="38"/>
  <c r="A324" i="38"/>
  <c r="A325" i="38"/>
  <c r="A326" i="38"/>
  <c r="A327" i="38"/>
  <c r="A328" i="38"/>
  <c r="A329" i="38"/>
  <c r="A330" i="38"/>
  <c r="A331" i="38"/>
  <c r="A332" i="38"/>
  <c r="A333" i="38"/>
  <c r="A334" i="38"/>
  <c r="A335" i="38"/>
  <c r="A336" i="38"/>
  <c r="A337" i="38"/>
  <c r="A338" i="38"/>
  <c r="A339" i="38"/>
  <c r="A340" i="38"/>
  <c r="A341" i="38"/>
  <c r="A342" i="38"/>
  <c r="A343" i="38"/>
  <c r="A344" i="38"/>
  <c r="A345" i="38"/>
  <c r="A346" i="38"/>
  <c r="A347" i="38"/>
  <c r="A348" i="38"/>
  <c r="A349" i="38"/>
  <c r="A350" i="38"/>
  <c r="A351" i="38"/>
  <c r="A352" i="38"/>
  <c r="A353" i="38"/>
  <c r="A354" i="38"/>
  <c r="A355" i="38"/>
  <c r="A356" i="38"/>
  <c r="A357" i="38"/>
  <c r="A358" i="38"/>
  <c r="A359" i="38"/>
  <c r="A360" i="38"/>
  <c r="A361" i="38"/>
  <c r="A362" i="38"/>
  <c r="A363" i="38"/>
  <c r="A364" i="38"/>
  <c r="A365" i="38"/>
  <c r="A366" i="38"/>
  <c r="A367" i="38"/>
  <c r="A368" i="38"/>
  <c r="A369" i="38"/>
  <c r="A370" i="38"/>
  <c r="A371" i="38"/>
  <c r="A372" i="38"/>
  <c r="A373" i="38"/>
  <c r="A374" i="38"/>
  <c r="A375" i="38"/>
  <c r="A376" i="38"/>
  <c r="A377" i="38"/>
  <c r="A378" i="38"/>
  <c r="A379" i="38"/>
  <c r="A380" i="38"/>
  <c r="A381" i="38"/>
  <c r="A382" i="38"/>
  <c r="A383" i="38"/>
  <c r="A384" i="38"/>
  <c r="A385" i="38"/>
  <c r="A386" i="38"/>
  <c r="A387" i="38"/>
  <c r="A388" i="38"/>
  <c r="A389" i="38"/>
  <c r="A390" i="38"/>
  <c r="A391" i="38"/>
  <c r="A392" i="38"/>
  <c r="A393" i="38"/>
  <c r="A394" i="38"/>
  <c r="A395" i="38"/>
  <c r="A396" i="38"/>
  <c r="A397" i="38"/>
  <c r="A398" i="38"/>
  <c r="A399" i="38"/>
  <c r="A400" i="38"/>
  <c r="A401" i="38"/>
  <c r="A402" i="38"/>
  <c r="A403" i="38"/>
  <c r="A404" i="38"/>
  <c r="A405" i="38"/>
  <c r="A406" i="38"/>
  <c r="A407" i="38"/>
  <c r="A408" i="38"/>
  <c r="A409" i="38"/>
  <c r="A410" i="38"/>
  <c r="A411" i="38"/>
  <c r="A412" i="38"/>
  <c r="A413" i="38"/>
  <c r="A414" i="38"/>
  <c r="A415" i="38"/>
  <c r="A416" i="38"/>
  <c r="A417" i="38"/>
  <c r="A418" i="38"/>
  <c r="A419" i="38"/>
  <c r="A420" i="38"/>
  <c r="A421" i="38"/>
  <c r="A422" i="38"/>
  <c r="A423" i="38"/>
  <c r="A424" i="38"/>
  <c r="A425" i="38"/>
  <c r="A426" i="38"/>
  <c r="A427" i="38"/>
  <c r="A428" i="38"/>
  <c r="A429" i="38"/>
  <c r="A430" i="38"/>
  <c r="A431" i="38"/>
  <c r="A432" i="38"/>
  <c r="A433" i="38"/>
  <c r="A434" i="38"/>
  <c r="A435" i="38"/>
  <c r="A436" i="38"/>
  <c r="A437" i="38"/>
  <c r="A438" i="38"/>
  <c r="A439" i="38"/>
  <c r="A440" i="38"/>
  <c r="A441" i="38"/>
  <c r="A442" i="38"/>
  <c r="A443" i="38"/>
  <c r="A444" i="38"/>
  <c r="A445" i="38"/>
  <c r="A446" i="38"/>
  <c r="A447" i="38"/>
  <c r="A448" i="38"/>
  <c r="A449" i="38"/>
  <c r="A450" i="38"/>
  <c r="A451" i="38"/>
  <c r="A452" i="38"/>
  <c r="A453" i="38"/>
  <c r="A454" i="38"/>
  <c r="A455" i="38"/>
  <c r="A456" i="38"/>
  <c r="A457" i="38"/>
  <c r="A458" i="38"/>
  <c r="A459" i="38"/>
  <c r="A460" i="38"/>
  <c r="A461" i="38"/>
  <c r="A462" i="38"/>
  <c r="A463" i="38"/>
  <c r="A464" i="38"/>
  <c r="A465" i="38"/>
  <c r="A466" i="38"/>
  <c r="A467" i="38"/>
  <c r="A468" i="38"/>
  <c r="A469" i="38"/>
  <c r="A470" i="38"/>
  <c r="A471" i="38"/>
  <c r="A472" i="38"/>
  <c r="A473" i="38"/>
  <c r="A474" i="38"/>
  <c r="A475" i="38"/>
  <c r="A476" i="38"/>
  <c r="A477" i="38"/>
  <c r="A478" i="38"/>
  <c r="A479" i="38"/>
  <c r="A480" i="38"/>
  <c r="A481" i="38"/>
  <c r="A482" i="38"/>
  <c r="A483" i="38"/>
  <c r="A484" i="38"/>
  <c r="A485" i="38"/>
  <c r="A486" i="38"/>
  <c r="A487" i="38"/>
  <c r="A488" i="38"/>
  <c r="A489" i="38"/>
  <c r="A490" i="38"/>
  <c r="A491" i="38"/>
  <c r="A492" i="38"/>
  <c r="A493" i="38"/>
  <c r="A494" i="38"/>
  <c r="A495" i="38"/>
  <c r="A496" i="38"/>
  <c r="A497" i="38"/>
  <c r="A498" i="38"/>
  <c r="A499" i="38"/>
  <c r="A500" i="38"/>
  <c r="A501" i="38"/>
  <c r="A502" i="38"/>
  <c r="A503" i="38"/>
  <c r="A504" i="38"/>
  <c r="A505" i="38"/>
  <c r="A506" i="38"/>
  <c r="A507" i="38"/>
  <c r="A508" i="38"/>
  <c r="A509" i="38"/>
  <c r="A510" i="38"/>
  <c r="A511" i="38"/>
  <c r="A512" i="38"/>
  <c r="A513" i="38"/>
  <c r="A514" i="38"/>
  <c r="A515" i="38"/>
  <c r="A516" i="38"/>
  <c r="A517" i="38"/>
  <c r="A518" i="38"/>
  <c r="A519" i="38"/>
  <c r="A520" i="38"/>
  <c r="A521" i="38"/>
  <c r="A522" i="38"/>
  <c r="A523" i="38"/>
  <c r="A524" i="38"/>
  <c r="A525" i="38"/>
  <c r="A526" i="38"/>
  <c r="A527" i="38"/>
  <c r="A528" i="38"/>
  <c r="A529" i="38"/>
  <c r="A530" i="38"/>
  <c r="A531" i="38"/>
  <c r="A532" i="38"/>
  <c r="A533" i="38"/>
  <c r="A534" i="38"/>
  <c r="A535" i="38"/>
  <c r="A536" i="38"/>
  <c r="A537" i="38"/>
  <c r="A538" i="38"/>
  <c r="A539" i="38"/>
  <c r="A540" i="38"/>
  <c r="A541" i="38"/>
  <c r="A542" i="38"/>
  <c r="A543" i="38"/>
  <c r="A544" i="38"/>
  <c r="A545" i="38"/>
  <c r="A546" i="38"/>
  <c r="A547" i="38"/>
  <c r="A548" i="38"/>
  <c r="A549" i="38"/>
  <c r="A550" i="38"/>
  <c r="A551" i="38"/>
  <c r="A552" i="38"/>
  <c r="A553" i="38"/>
  <c r="A554" i="38"/>
  <c r="A555" i="38"/>
  <c r="A556" i="38"/>
  <c r="A557" i="38"/>
  <c r="A558" i="38"/>
  <c r="A559" i="38"/>
  <c r="A560" i="38"/>
  <c r="A561" i="38"/>
  <c r="A562" i="38"/>
  <c r="A563" i="38"/>
  <c r="A564" i="38"/>
  <c r="A565" i="38"/>
  <c r="A566" i="38"/>
  <c r="A567" i="38"/>
  <c r="A568" i="38"/>
  <c r="A569" i="38"/>
  <c r="A570" i="38"/>
  <c r="A571" i="38"/>
  <c r="A572" i="38"/>
  <c r="A573" i="38"/>
  <c r="A574" i="38"/>
  <c r="A575" i="38"/>
  <c r="A576" i="38"/>
  <c r="A577" i="38"/>
  <c r="A578" i="38"/>
  <c r="A579" i="38"/>
  <c r="A580" i="38"/>
  <c r="A581" i="38"/>
  <c r="A582" i="38"/>
  <c r="A583" i="38"/>
  <c r="A584" i="38"/>
  <c r="A585" i="38"/>
  <c r="A586" i="38"/>
  <c r="A587" i="38"/>
  <c r="A588" i="38"/>
  <c r="A589" i="38"/>
  <c r="A590" i="38"/>
  <c r="A591" i="38"/>
  <c r="A592" i="38"/>
  <c r="A593" i="38"/>
  <c r="A594" i="38"/>
  <c r="A595" i="38"/>
  <c r="A596" i="38"/>
  <c r="A597" i="38"/>
  <c r="A598" i="38"/>
  <c r="A599" i="38"/>
  <c r="A600" i="38"/>
  <c r="A601" i="38"/>
  <c r="A602" i="38"/>
  <c r="A603" i="38"/>
  <c r="A604" i="38"/>
  <c r="A605" i="38"/>
  <c r="A606" i="38"/>
  <c r="A607" i="38"/>
  <c r="A608" i="38"/>
  <c r="A609" i="38"/>
  <c r="A610" i="38"/>
  <c r="A611" i="38"/>
  <c r="A612" i="38"/>
  <c r="A613" i="38"/>
  <c r="A614" i="38"/>
  <c r="A615" i="38"/>
  <c r="A616" i="38"/>
  <c r="A617" i="38"/>
  <c r="A618" i="38"/>
  <c r="A619" i="38"/>
  <c r="A620" i="38"/>
  <c r="A621" i="38"/>
  <c r="A622" i="38"/>
  <c r="A623" i="38"/>
  <c r="A624" i="38"/>
  <c r="A625" i="38"/>
  <c r="A626" i="38"/>
  <c r="A627" i="38"/>
  <c r="A628" i="38"/>
  <c r="A629" i="38"/>
  <c r="A630" i="38"/>
  <c r="A631" i="38"/>
  <c r="A632" i="38"/>
  <c r="A633" i="38"/>
  <c r="A634" i="38"/>
  <c r="A635" i="38"/>
  <c r="A636" i="38"/>
  <c r="A637" i="38"/>
  <c r="A638" i="38"/>
  <c r="A639" i="38"/>
  <c r="A640" i="38"/>
  <c r="A641" i="38"/>
  <c r="A642" i="38"/>
  <c r="A643" i="38"/>
  <c r="A644" i="38"/>
  <c r="A645" i="38"/>
  <c r="A646" i="38"/>
  <c r="A647" i="38"/>
  <c r="A648" i="38"/>
  <c r="A649" i="38"/>
  <c r="A650" i="38"/>
  <c r="A651" i="38"/>
  <c r="A652" i="38"/>
  <c r="A653" i="38"/>
  <c r="A654" i="38"/>
  <c r="A655" i="38"/>
  <c r="A656" i="38"/>
  <c r="A657" i="38"/>
  <c r="A658" i="38"/>
  <c r="A659" i="38"/>
  <c r="A660" i="38"/>
  <c r="A661" i="38"/>
  <c r="A662" i="38"/>
  <c r="A663" i="38"/>
  <c r="A664" i="38"/>
  <c r="A665" i="38"/>
  <c r="A666" i="38"/>
  <c r="A667" i="38"/>
  <c r="A668" i="38"/>
  <c r="A669" i="38"/>
  <c r="A670" i="38"/>
  <c r="A671" i="38"/>
  <c r="A672" i="38"/>
  <c r="A673" i="38"/>
  <c r="A674" i="38"/>
  <c r="A675" i="38"/>
  <c r="A676" i="38"/>
  <c r="A677" i="38"/>
  <c r="A678" i="38"/>
  <c r="A679" i="38"/>
  <c r="A680" i="38"/>
  <c r="A681" i="38"/>
  <c r="A682" i="38"/>
  <c r="A683" i="38"/>
  <c r="A684" i="38"/>
  <c r="A685" i="38"/>
  <c r="A686" i="38"/>
  <c r="A687" i="38"/>
  <c r="A688" i="38"/>
  <c r="A689" i="38"/>
  <c r="A690" i="38"/>
  <c r="A691" i="38"/>
  <c r="A692" i="38"/>
  <c r="A693" i="38"/>
  <c r="A694" i="38"/>
  <c r="A695" i="38"/>
  <c r="A696" i="38"/>
  <c r="A697" i="38"/>
  <c r="A698" i="38"/>
  <c r="A699" i="38"/>
  <c r="A700" i="38"/>
  <c r="A701" i="38"/>
  <c r="A702" i="38"/>
  <c r="A703" i="38"/>
  <c r="A704" i="38"/>
  <c r="A705" i="38"/>
  <c r="A706" i="38"/>
  <c r="A707" i="38"/>
  <c r="A708" i="38"/>
  <c r="A709" i="38"/>
  <c r="A710" i="38"/>
  <c r="A711" i="38"/>
  <c r="A712" i="38"/>
  <c r="A713" i="38"/>
  <c r="A714" i="38"/>
  <c r="A715" i="38"/>
  <c r="A716" i="38"/>
  <c r="A717" i="38"/>
  <c r="A718" i="38"/>
  <c r="A719" i="38"/>
  <c r="A720" i="38"/>
  <c r="A721" i="38"/>
  <c r="A722" i="38"/>
  <c r="A723" i="38"/>
  <c r="A724" i="38"/>
  <c r="A725" i="38"/>
  <c r="A726" i="38"/>
  <c r="A727" i="38"/>
  <c r="A728" i="38"/>
  <c r="A729" i="38"/>
  <c r="A730" i="38"/>
  <c r="A731" i="38"/>
  <c r="A732" i="38"/>
  <c r="A733" i="38"/>
  <c r="A734" i="38"/>
  <c r="A735" i="38"/>
  <c r="A736" i="38"/>
  <c r="A737" i="38"/>
  <c r="A738" i="38"/>
  <c r="A739" i="38"/>
  <c r="A740" i="38"/>
  <c r="A741" i="38"/>
  <c r="A742" i="38"/>
  <c r="A743" i="38"/>
  <c r="A744" i="38"/>
  <c r="A745" i="38"/>
  <c r="A746" i="38"/>
  <c r="A747" i="38"/>
  <c r="A748" i="38"/>
  <c r="A749" i="38"/>
  <c r="A750" i="38"/>
  <c r="A751" i="38"/>
  <c r="A752" i="38"/>
  <c r="A753" i="38"/>
  <c r="A754" i="38"/>
  <c r="A755" i="38"/>
  <c r="A756" i="38"/>
  <c r="A757" i="38"/>
  <c r="A758" i="38"/>
  <c r="A759" i="38"/>
  <c r="A760" i="38"/>
  <c r="A761" i="38"/>
  <c r="A762" i="38"/>
  <c r="A763" i="38"/>
  <c r="A764" i="38"/>
  <c r="A765" i="38"/>
  <c r="A766" i="38"/>
  <c r="A767" i="38"/>
  <c r="A768" i="38"/>
  <c r="A769" i="38"/>
  <c r="A770" i="38"/>
  <c r="A771" i="38"/>
  <c r="A772" i="38"/>
  <c r="A773" i="38"/>
  <c r="A774" i="38"/>
  <c r="A775" i="38"/>
  <c r="A776" i="38"/>
  <c r="A777" i="38"/>
  <c r="A778" i="38"/>
  <c r="A779" i="38"/>
  <c r="A780" i="38"/>
  <c r="A781" i="38"/>
  <c r="A782" i="38"/>
  <c r="A783" i="38"/>
  <c r="A784" i="38"/>
  <c r="A785" i="38"/>
  <c r="A786" i="38"/>
  <c r="A787" i="38"/>
  <c r="A788" i="38"/>
  <c r="A789" i="38"/>
  <c r="A790" i="38"/>
  <c r="A791" i="38"/>
  <c r="A792" i="38"/>
  <c r="A793" i="38"/>
  <c r="A794" i="38"/>
  <c r="A795" i="38"/>
  <c r="A796" i="38"/>
  <c r="A797" i="38"/>
  <c r="A798" i="38"/>
  <c r="A799" i="38"/>
  <c r="A800" i="38"/>
  <c r="A801" i="38"/>
  <c r="A802" i="38"/>
  <c r="A803" i="38"/>
  <c r="A804" i="38"/>
  <c r="A805" i="38"/>
  <c r="A806" i="38"/>
  <c r="A807" i="38"/>
  <c r="A808" i="38"/>
  <c r="A809" i="38"/>
  <c r="A810" i="38"/>
  <c r="A811" i="38"/>
  <c r="A812" i="38"/>
  <c r="A813" i="38"/>
  <c r="A814" i="38"/>
  <c r="A815" i="38"/>
  <c r="A816" i="38"/>
  <c r="A817" i="38"/>
  <c r="A818" i="38"/>
  <c r="A819" i="38"/>
  <c r="A820" i="38"/>
  <c r="A821" i="38"/>
  <c r="A822" i="38"/>
  <c r="A823" i="38"/>
  <c r="A824" i="38"/>
  <c r="A825" i="38"/>
  <c r="A826" i="38"/>
  <c r="A827" i="38"/>
  <c r="A828" i="38"/>
  <c r="A829" i="38"/>
  <c r="A830" i="38"/>
  <c r="A831" i="38"/>
  <c r="A832" i="38"/>
  <c r="A833" i="38"/>
  <c r="A834" i="38"/>
  <c r="A835" i="38"/>
  <c r="A836" i="38"/>
  <c r="A837" i="38"/>
  <c r="A838" i="38"/>
  <c r="A839" i="38"/>
  <c r="A840" i="38"/>
  <c r="A841" i="38"/>
  <c r="A842" i="38"/>
  <c r="A843" i="38"/>
  <c r="A844" i="38"/>
  <c r="A845" i="38"/>
  <c r="A846" i="38"/>
  <c r="A847" i="38"/>
  <c r="A848" i="38"/>
  <c r="A849" i="38"/>
  <c r="A850" i="38"/>
  <c r="A851" i="38"/>
  <c r="A852" i="38"/>
  <c r="A853" i="38"/>
  <c r="A854" i="38"/>
  <c r="A855" i="38"/>
  <c r="A856" i="38"/>
  <c r="A857" i="38"/>
  <c r="A858" i="38"/>
  <c r="A859" i="38"/>
  <c r="A860" i="38"/>
  <c r="A861" i="38"/>
  <c r="A862" i="38"/>
  <c r="A863" i="38"/>
  <c r="A864" i="38"/>
  <c r="A865" i="38"/>
  <c r="A866" i="38"/>
  <c r="A867" i="38"/>
  <c r="A868" i="38"/>
  <c r="A869" i="38"/>
  <c r="A870" i="38"/>
  <c r="A871" i="38"/>
  <c r="A872" i="38"/>
  <c r="A873" i="38"/>
  <c r="A874" i="38"/>
  <c r="A875" i="38"/>
  <c r="A876" i="38"/>
  <c r="A877" i="38"/>
  <c r="A878" i="38"/>
  <c r="A879" i="38"/>
  <c r="A880" i="38"/>
  <c r="A881" i="38"/>
  <c r="A882" i="38"/>
  <c r="A883" i="38"/>
  <c r="A884" i="38"/>
  <c r="A885" i="38"/>
  <c r="A886" i="38"/>
  <c r="A887" i="38"/>
  <c r="A888" i="38"/>
  <c r="A889" i="38"/>
  <c r="A890" i="38"/>
  <c r="A891" i="38"/>
  <c r="A892" i="38"/>
  <c r="A893" i="38"/>
  <c r="A894" i="38"/>
  <c r="A895" i="38"/>
  <c r="A896" i="38"/>
  <c r="A897" i="38"/>
  <c r="A898" i="38"/>
  <c r="A899" i="38"/>
  <c r="A900" i="38"/>
  <c r="A901" i="38"/>
  <c r="A902" i="38"/>
  <c r="A903" i="38"/>
  <c r="A904" i="38"/>
  <c r="A905" i="38"/>
  <c r="A906" i="38"/>
  <c r="A907" i="38"/>
  <c r="A908" i="38"/>
  <c r="A909" i="38"/>
  <c r="A910" i="38"/>
  <c r="A911" i="38"/>
  <c r="A912" i="38"/>
  <c r="A913" i="38"/>
  <c r="A914" i="38"/>
  <c r="A915" i="38"/>
  <c r="A916" i="38"/>
  <c r="A917" i="38"/>
  <c r="A918" i="38"/>
  <c r="A919" i="38"/>
  <c r="A920" i="38"/>
  <c r="A921" i="38"/>
  <c r="A922" i="38"/>
  <c r="A923" i="38"/>
  <c r="A924" i="38"/>
  <c r="A925" i="38"/>
  <c r="A926" i="38"/>
  <c r="A927" i="38"/>
  <c r="A928" i="38"/>
  <c r="A929" i="38"/>
  <c r="A930" i="38"/>
  <c r="A931" i="38"/>
  <c r="A932" i="38"/>
  <c r="A933" i="38"/>
  <c r="A934" i="38"/>
  <c r="A935" i="38"/>
  <c r="A936" i="38"/>
  <c r="A937" i="38"/>
  <c r="A938" i="38"/>
  <c r="A939" i="38"/>
  <c r="A940" i="38"/>
  <c r="A941" i="38"/>
  <c r="A942" i="38"/>
  <c r="A943" i="38"/>
  <c r="A944" i="38"/>
  <c r="A945" i="38"/>
  <c r="A946" i="38"/>
  <c r="A947" i="38"/>
  <c r="A948" i="38"/>
  <c r="A949" i="38"/>
  <c r="A950" i="38"/>
  <c r="A951" i="38"/>
  <c r="A952" i="38"/>
  <c r="A953" i="38"/>
  <c r="A954" i="38"/>
  <c r="A955" i="38"/>
  <c r="A956" i="38"/>
  <c r="A957" i="38"/>
  <c r="A958" i="38"/>
  <c r="A959" i="38"/>
  <c r="A960" i="38"/>
  <c r="A961" i="38"/>
  <c r="A962" i="38"/>
  <c r="A963" i="38"/>
  <c r="A964" i="38"/>
  <c r="A965" i="38"/>
  <c r="A966" i="38"/>
  <c r="A967" i="38"/>
  <c r="A968" i="38"/>
  <c r="A969" i="38"/>
  <c r="A970" i="38"/>
  <c r="A971" i="38"/>
  <c r="A972" i="38"/>
  <c r="A973" i="38"/>
  <c r="A974" i="38"/>
  <c r="A975" i="38"/>
  <c r="A976" i="38"/>
  <c r="A977" i="38"/>
  <c r="A978" i="38"/>
  <c r="A979" i="38"/>
  <c r="A980" i="38"/>
  <c r="A981" i="38"/>
  <c r="A982" i="38"/>
  <c r="A983" i="38"/>
  <c r="A984" i="38"/>
  <c r="A985" i="38"/>
  <c r="A986" i="38"/>
  <c r="A987" i="38"/>
  <c r="A988" i="38"/>
  <c r="A989" i="38"/>
  <c r="A990" i="38"/>
  <c r="A991" i="38"/>
  <c r="A992" i="38"/>
  <c r="A993" i="38"/>
  <c r="A994" i="38"/>
  <c r="A995" i="38"/>
  <c r="A996" i="38"/>
  <c r="A997" i="38"/>
  <c r="A998" i="38"/>
  <c r="A999" i="38"/>
  <c r="A1000" i="38"/>
  <c r="A1001" i="38"/>
  <c r="A1002" i="38"/>
  <c r="A1003" i="38"/>
  <c r="A1004" i="38"/>
  <c r="A1005" i="38"/>
  <c r="A1006" i="38"/>
  <c r="A1007" i="38"/>
  <c r="A1008" i="38"/>
  <c r="A1009" i="38"/>
  <c r="A1010" i="38"/>
  <c r="A1011" i="38"/>
  <c r="A1012" i="38"/>
  <c r="A1013" i="38"/>
  <c r="A1014" i="38"/>
  <c r="A1015" i="38"/>
  <c r="A1016" i="38"/>
  <c r="A1017" i="38"/>
  <c r="A1018" i="38"/>
  <c r="A1019" i="38"/>
  <c r="A1020" i="38"/>
  <c r="A1021" i="38"/>
  <c r="A1022" i="38"/>
  <c r="A1023" i="38"/>
  <c r="A1024" i="38"/>
  <c r="A1025" i="38"/>
  <c r="A1026" i="38"/>
  <c r="A1027" i="38"/>
  <c r="A1028" i="38"/>
  <c r="A1029" i="38"/>
  <c r="A1030" i="38"/>
  <c r="A1031" i="38"/>
  <c r="A1032" i="38"/>
  <c r="A1033" i="38"/>
  <c r="A1034" i="38"/>
  <c r="A1035" i="38"/>
  <c r="A1036" i="38"/>
  <c r="A1037" i="38"/>
  <c r="A1038" i="38"/>
  <c r="A1039" i="38"/>
  <c r="A1040" i="38"/>
  <c r="A1041" i="38"/>
  <c r="A1042" i="38"/>
  <c r="A1043" i="38"/>
  <c r="A1044" i="38"/>
  <c r="A1045" i="38"/>
  <c r="A1046" i="38"/>
  <c r="A1047" i="38"/>
  <c r="A1048" i="38"/>
  <c r="A1049" i="38"/>
  <c r="A1050" i="38"/>
  <c r="A1051" i="38"/>
  <c r="A1052" i="38"/>
  <c r="A1053" i="38"/>
  <c r="A1054" i="38"/>
  <c r="A1055" i="38"/>
  <c r="A1056" i="38"/>
  <c r="A1057" i="38"/>
  <c r="A1058" i="38"/>
  <c r="A1059" i="38"/>
  <c r="A1060" i="38"/>
  <c r="A1061" i="38"/>
  <c r="A1062" i="38"/>
  <c r="A1063" i="38"/>
  <c r="A1064" i="38"/>
  <c r="A1065" i="38"/>
  <c r="A1066" i="38"/>
  <c r="A1067" i="38"/>
  <c r="A1068" i="38"/>
  <c r="A1069" i="38"/>
  <c r="A1070" i="38"/>
  <c r="A1071" i="38"/>
  <c r="A1072" i="38"/>
  <c r="A1073" i="38"/>
  <c r="A1074" i="38"/>
  <c r="A1075" i="38"/>
  <c r="A1076" i="38"/>
  <c r="A1077" i="38"/>
  <c r="A1078" i="38"/>
  <c r="A1079" i="38"/>
  <c r="A1080" i="38"/>
  <c r="A1081" i="38"/>
  <c r="A1082" i="38"/>
  <c r="A1083" i="38"/>
  <c r="A1084" i="38"/>
  <c r="A1085" i="38"/>
  <c r="A1086" i="38"/>
  <c r="A1087" i="38"/>
  <c r="A1088" i="38"/>
  <c r="A1089" i="38"/>
  <c r="A1090" i="38"/>
  <c r="A1091" i="38"/>
  <c r="A1092" i="38"/>
  <c r="A1093" i="38"/>
  <c r="A1094" i="38"/>
  <c r="A1095" i="38"/>
  <c r="A1096" i="38"/>
  <c r="A1097" i="38"/>
  <c r="A1098" i="38"/>
  <c r="A1099" i="38"/>
  <c r="A1100" i="38"/>
  <c r="A1101" i="38"/>
  <c r="A1102" i="38"/>
  <c r="A1103" i="38"/>
  <c r="A1104" i="38"/>
  <c r="A1105" i="38"/>
  <c r="A1106" i="38"/>
  <c r="A1107" i="38"/>
  <c r="A1108" i="38"/>
  <c r="A1109" i="38"/>
  <c r="A1110" i="38"/>
  <c r="A1111" i="38"/>
  <c r="A1112" i="38"/>
  <c r="A1113" i="38"/>
  <c r="A1114" i="38"/>
  <c r="A1115" i="38"/>
  <c r="A1116" i="38"/>
  <c r="A1117" i="38"/>
  <c r="A1118" i="38"/>
  <c r="A1119" i="38"/>
  <c r="A1120" i="38"/>
  <c r="A1121" i="38"/>
  <c r="A1122" i="38"/>
  <c r="A1123" i="38"/>
  <c r="A1124" i="38"/>
  <c r="A1125" i="38"/>
  <c r="A1126" i="38"/>
  <c r="A1127" i="38"/>
  <c r="A1128" i="38"/>
  <c r="A1129" i="38"/>
  <c r="A1130" i="38"/>
  <c r="A1131" i="38"/>
  <c r="A1132" i="38"/>
  <c r="A1133" i="38"/>
  <c r="A1134" i="38"/>
  <c r="A1135" i="38"/>
  <c r="A1136" i="38"/>
  <c r="A1137" i="38"/>
  <c r="A1138" i="38"/>
  <c r="A1139" i="38"/>
  <c r="A1140" i="38"/>
  <c r="A1141" i="38"/>
  <c r="A1142" i="38"/>
  <c r="A1143" i="38"/>
  <c r="A1144" i="38"/>
  <c r="A1145" i="38"/>
  <c r="A1146" i="38"/>
  <c r="A1147" i="38"/>
  <c r="A1148" i="38"/>
  <c r="A1149" i="38"/>
  <c r="A1150" i="38"/>
  <c r="A1151" i="38"/>
  <c r="A1152" i="38"/>
  <c r="A1153" i="38"/>
  <c r="A1154" i="38"/>
  <c r="A1155" i="38"/>
  <c r="A1156" i="38"/>
  <c r="A1157" i="38"/>
  <c r="A1158" i="38"/>
  <c r="A1159" i="38"/>
  <c r="A1160" i="38"/>
  <c r="A1161" i="38"/>
  <c r="A1162" i="38"/>
  <c r="A1163" i="38"/>
  <c r="A1164" i="38"/>
  <c r="A1165" i="38"/>
  <c r="A1166" i="38"/>
  <c r="A1167" i="38"/>
  <c r="A1168" i="38"/>
  <c r="A1169" i="38"/>
  <c r="A1170" i="38"/>
  <c r="A1171" i="38"/>
  <c r="A1172" i="38"/>
  <c r="A1173" i="38"/>
  <c r="A1174" i="38"/>
  <c r="A1175" i="38"/>
  <c r="A1176" i="38"/>
  <c r="A1177" i="38"/>
  <c r="A1178" i="38"/>
  <c r="A1179" i="38"/>
  <c r="A1180" i="38"/>
  <c r="A1181" i="38"/>
  <c r="A1182" i="38"/>
  <c r="A1183" i="38"/>
  <c r="A1184" i="38"/>
  <c r="A1185" i="38"/>
  <c r="A1186" i="38"/>
  <c r="A1187" i="38"/>
  <c r="A1188" i="38"/>
  <c r="A1189" i="38"/>
  <c r="A1190" i="38"/>
  <c r="A1191" i="38"/>
  <c r="A1192" i="38"/>
  <c r="A1193" i="38"/>
  <c r="A1194" i="38"/>
  <c r="A1195" i="38"/>
  <c r="A1196" i="38"/>
  <c r="A1197" i="38"/>
  <c r="A1198" i="38"/>
  <c r="A1199" i="38"/>
  <c r="A1200" i="38"/>
  <c r="A1201" i="38"/>
  <c r="A1202" i="38"/>
  <c r="A1203" i="38"/>
  <c r="A1204" i="38"/>
  <c r="A1205" i="38"/>
  <c r="A1206" i="38"/>
  <c r="A1207" i="38"/>
  <c r="A1208" i="38"/>
  <c r="A1209" i="38"/>
  <c r="A1210" i="38"/>
  <c r="A1211" i="38"/>
  <c r="A1212" i="38"/>
  <c r="A1213" i="38"/>
  <c r="A1214" i="38"/>
  <c r="A1215" i="38"/>
  <c r="A1216" i="38"/>
  <c r="A1217" i="38"/>
  <c r="A1218" i="38"/>
  <c r="A1219" i="38"/>
  <c r="A1220" i="38"/>
  <c r="A1221" i="38"/>
  <c r="A1222" i="38"/>
  <c r="A1223" i="38"/>
  <c r="A1224" i="38"/>
  <c r="A1225" i="38"/>
  <c r="A1226" i="38"/>
  <c r="A1227" i="38"/>
  <c r="A1228" i="38"/>
  <c r="A1229" i="38"/>
  <c r="A1230" i="38"/>
  <c r="A1231" i="38"/>
  <c r="A1232" i="38"/>
  <c r="A1233" i="38"/>
  <c r="A1234" i="38"/>
  <c r="A1235" i="38"/>
  <c r="A1236" i="38"/>
  <c r="A1237" i="38"/>
  <c r="A1238" i="38"/>
  <c r="A1239" i="38"/>
  <c r="A1240" i="38"/>
  <c r="A1241" i="38"/>
  <c r="A1242" i="38"/>
  <c r="A1243" i="38"/>
  <c r="A1244" i="38"/>
  <c r="A1245" i="38"/>
  <c r="A1246" i="38"/>
  <c r="A1247" i="38"/>
  <c r="A1248" i="38"/>
  <c r="A1249" i="38"/>
  <c r="A1250" i="38"/>
  <c r="A1251" i="38"/>
  <c r="A1252" i="38"/>
  <c r="A1253" i="38"/>
  <c r="A1254" i="38"/>
  <c r="A1255" i="38"/>
  <c r="A1256" i="38"/>
  <c r="A1257" i="38"/>
  <c r="A1258" i="38"/>
  <c r="A1259" i="38"/>
  <c r="A1260" i="38"/>
  <c r="A1261" i="38"/>
  <c r="A1262" i="38"/>
  <c r="A1263" i="38"/>
  <c r="A1264" i="38"/>
  <c r="A1265" i="38"/>
  <c r="A1266" i="38"/>
  <c r="A1267" i="38"/>
  <c r="A1268" i="38"/>
  <c r="A1269" i="38"/>
  <c r="A1270" i="38"/>
  <c r="A1271" i="38"/>
  <c r="A1272" i="38"/>
  <c r="A1273" i="38"/>
  <c r="A1274" i="38"/>
  <c r="A1275" i="38"/>
  <c r="A1276" i="38"/>
  <c r="A1277" i="38"/>
  <c r="A1278" i="38"/>
  <c r="A1279" i="38"/>
  <c r="A1280" i="38"/>
  <c r="A1281" i="38"/>
  <c r="A1282" i="38"/>
  <c r="A1283" i="38"/>
  <c r="A1284" i="38"/>
  <c r="A1285" i="38"/>
  <c r="A1286" i="38"/>
  <c r="A1287" i="38"/>
  <c r="A1288" i="38"/>
  <c r="A1289" i="38"/>
  <c r="A1290" i="38"/>
  <c r="A1291" i="38"/>
  <c r="A1292" i="38"/>
  <c r="A1293" i="38"/>
  <c r="A1294" i="38"/>
  <c r="A1295" i="38"/>
  <c r="A1296" i="38"/>
  <c r="A1297" i="38"/>
  <c r="A1298" i="38"/>
  <c r="A1299" i="38"/>
  <c r="A1300" i="38"/>
  <c r="A1301" i="38"/>
  <c r="A1302" i="38"/>
  <c r="A1303" i="38"/>
  <c r="A1304" i="38"/>
  <c r="A1305" i="38"/>
  <c r="A1306" i="38"/>
  <c r="A1307" i="38"/>
  <c r="A1308" i="38"/>
  <c r="A1309" i="38"/>
  <c r="A1310" i="38"/>
  <c r="A1311" i="38"/>
  <c r="A1312" i="38"/>
  <c r="A1313" i="38"/>
  <c r="A1314" i="38"/>
  <c r="A1315" i="38"/>
  <c r="A1316" i="38"/>
  <c r="A1317" i="38"/>
  <c r="A1318" i="38"/>
  <c r="A1319" i="38"/>
  <c r="A1320" i="38"/>
  <c r="A1321" i="38"/>
  <c r="A1322" i="38"/>
  <c r="A1323" i="38"/>
  <c r="A1324" i="38"/>
  <c r="A1325" i="38"/>
  <c r="A1326" i="38"/>
  <c r="A1327" i="38"/>
  <c r="A1328" i="38"/>
  <c r="A1329" i="38"/>
  <c r="A1330" i="38"/>
  <c r="A1331" i="38"/>
  <c r="A1332" i="38"/>
  <c r="A1333" i="38"/>
  <c r="A1334" i="38"/>
  <c r="A1335" i="38"/>
  <c r="A1336" i="38"/>
  <c r="A1337" i="38"/>
  <c r="A1338" i="38"/>
  <c r="A1339" i="38"/>
  <c r="A1340" i="38"/>
  <c r="A1341" i="38"/>
  <c r="A1342" i="38"/>
  <c r="A1343" i="38"/>
  <c r="A1344" i="38"/>
  <c r="A1345" i="38"/>
  <c r="A1346" i="38"/>
  <c r="A1347" i="38"/>
  <c r="A1348" i="38"/>
  <c r="A1349" i="38"/>
  <c r="A1350" i="38"/>
  <c r="A1351" i="38"/>
  <c r="A1352" i="38"/>
  <c r="A1353" i="38"/>
  <c r="A1354" i="38"/>
  <c r="A1355" i="38"/>
  <c r="A1356" i="38"/>
  <c r="A1357" i="38"/>
  <c r="A1358" i="38"/>
  <c r="A1359" i="38"/>
  <c r="A1360" i="38"/>
  <c r="A1361" i="38"/>
  <c r="A1362" i="38"/>
  <c r="A1363" i="38"/>
  <c r="A1364" i="38"/>
  <c r="A1365" i="38"/>
  <c r="A1366" i="38"/>
  <c r="A1367" i="38"/>
  <c r="A1368" i="38"/>
  <c r="A1369" i="38"/>
  <c r="A1370" i="38"/>
  <c r="A1371" i="38"/>
  <c r="A1372" i="38"/>
  <c r="A1373" i="38"/>
  <c r="A1374" i="38"/>
  <c r="A1375" i="38"/>
  <c r="A1376" i="38"/>
  <c r="A1377" i="38"/>
  <c r="A1378" i="38"/>
  <c r="A1379" i="38"/>
  <c r="A1380" i="38"/>
  <c r="A1381" i="38"/>
  <c r="A1382" i="38"/>
  <c r="A1383" i="38"/>
  <c r="A1384" i="38"/>
  <c r="A1385" i="38"/>
  <c r="A1386" i="38"/>
  <c r="A1387" i="38"/>
  <c r="A1388" i="38"/>
  <c r="A1389" i="38"/>
  <c r="A1390" i="38"/>
  <c r="A1391" i="38"/>
  <c r="A1392" i="38"/>
  <c r="A1393" i="38"/>
  <c r="A1394" i="38"/>
  <c r="A1395" i="38"/>
  <c r="A1396" i="38"/>
  <c r="A1397" i="38"/>
  <c r="A1398" i="38"/>
  <c r="A1399" i="38"/>
  <c r="A1400" i="38"/>
  <c r="A1401" i="38"/>
  <c r="A1402" i="38"/>
  <c r="A1403" i="38"/>
  <c r="A1404" i="38"/>
  <c r="A1405" i="38"/>
  <c r="A1406" i="38"/>
  <c r="A1407" i="38"/>
  <c r="A1408" i="38"/>
  <c r="A1409" i="38"/>
  <c r="A1410" i="38"/>
  <c r="A1411" i="38"/>
  <c r="A1412" i="38"/>
  <c r="A1413" i="38"/>
  <c r="A1414" i="38"/>
  <c r="A1415" i="38"/>
  <c r="A1416" i="38"/>
  <c r="A1417" i="38"/>
  <c r="A1418" i="38"/>
  <c r="A1419" i="38"/>
  <c r="A1420" i="38"/>
  <c r="A1421" i="38"/>
  <c r="A1422" i="38"/>
  <c r="A1423" i="38"/>
  <c r="A1424" i="38"/>
  <c r="A1425" i="38"/>
  <c r="A1426" i="38"/>
  <c r="A1427" i="38"/>
  <c r="A1428" i="38"/>
  <c r="A1429" i="38"/>
  <c r="A1430" i="38"/>
  <c r="A1431" i="38"/>
  <c r="A1432" i="38"/>
  <c r="A1433" i="38"/>
  <c r="A1434" i="38"/>
  <c r="A1435" i="38"/>
  <c r="A1436" i="38"/>
  <c r="A1437" i="38"/>
  <c r="A1438" i="38"/>
  <c r="A1439" i="38"/>
  <c r="A1440" i="38"/>
  <c r="A1441" i="38"/>
  <c r="A1442" i="38"/>
  <c r="A1443" i="38"/>
  <c r="A1444" i="38"/>
  <c r="A1445" i="38"/>
  <c r="A1446" i="38"/>
  <c r="A1447" i="38"/>
  <c r="A1448" i="38"/>
  <c r="A1449" i="38"/>
  <c r="A1450" i="38"/>
  <c r="A1451" i="38"/>
  <c r="A1452" i="38"/>
  <c r="A1453" i="38"/>
  <c r="A1454" i="38"/>
  <c r="A1455" i="38"/>
  <c r="A1456" i="38"/>
  <c r="A1457" i="38"/>
  <c r="A1458" i="38"/>
  <c r="A1459" i="38"/>
  <c r="A1460" i="38"/>
  <c r="A1461" i="38"/>
  <c r="A1462" i="38"/>
  <c r="A1463" i="38"/>
  <c r="A1464" i="38"/>
  <c r="A1465" i="38"/>
  <c r="A1466" i="38"/>
  <c r="A1467" i="38"/>
  <c r="A1468" i="38"/>
  <c r="A1469" i="38"/>
  <c r="A1470" i="38"/>
  <c r="A1471" i="38"/>
  <c r="A1472" i="38"/>
  <c r="A1473" i="38"/>
  <c r="A1474" i="38"/>
  <c r="A1475" i="38"/>
  <c r="A1476" i="38"/>
  <c r="A1477" i="38"/>
  <c r="A1478" i="38"/>
  <c r="A1479" i="38"/>
  <c r="A1480" i="38"/>
  <c r="A1481" i="38"/>
  <c r="A1482" i="38"/>
  <c r="A1483" i="38"/>
  <c r="A1484" i="38"/>
  <c r="A1485" i="38"/>
  <c r="A1486" i="38"/>
  <c r="A1487" i="38"/>
  <c r="A1488" i="38"/>
  <c r="A1489" i="38"/>
  <c r="A1490" i="38"/>
  <c r="A1491" i="38"/>
  <c r="A1492" i="38"/>
  <c r="A1493" i="38"/>
  <c r="A1494" i="38"/>
  <c r="A1495" i="38"/>
  <c r="A1496" i="38"/>
  <c r="A1497" i="38"/>
  <c r="A1498" i="38"/>
  <c r="A1499" i="38"/>
  <c r="A1500" i="38"/>
  <c r="A1501" i="38"/>
  <c r="A1502" i="38"/>
  <c r="A1503" i="38"/>
  <c r="A1504" i="38"/>
  <c r="A1505" i="38"/>
  <c r="A1506" i="38"/>
  <c r="A1507" i="38"/>
  <c r="A1508" i="38"/>
  <c r="A1509" i="38"/>
  <c r="A1510" i="38"/>
  <c r="A1511" i="38"/>
  <c r="A1512" i="38"/>
  <c r="A1513" i="38"/>
  <c r="A1514" i="38"/>
  <c r="A1515" i="38"/>
  <c r="A1516" i="38"/>
  <c r="A1517" i="38"/>
  <c r="A1518" i="38"/>
  <c r="A1519" i="38"/>
  <c r="A1520" i="38"/>
  <c r="A1521" i="38"/>
  <c r="A1522" i="38"/>
  <c r="A1523" i="38"/>
  <c r="A1524" i="38"/>
  <c r="A1525" i="38"/>
  <c r="A1526" i="38"/>
  <c r="A1527" i="38"/>
  <c r="A1528" i="38"/>
  <c r="A1529" i="38"/>
  <c r="A1530" i="38"/>
  <c r="A1531" i="38"/>
  <c r="A1532" i="38"/>
  <c r="A1533" i="38"/>
  <c r="A1534" i="38"/>
  <c r="A1535" i="38"/>
  <c r="A1536" i="38"/>
  <c r="A1537" i="38"/>
  <c r="A1538" i="38"/>
  <c r="A1539" i="38"/>
  <c r="A1540" i="38"/>
  <c r="A1541" i="38"/>
  <c r="A1542" i="38"/>
  <c r="A1543" i="38"/>
  <c r="A1544" i="38"/>
  <c r="A1545" i="38"/>
  <c r="A1546" i="38"/>
  <c r="A1547" i="38"/>
  <c r="A1548" i="38"/>
  <c r="A1549" i="38"/>
  <c r="A1550" i="38"/>
  <c r="A1551" i="38"/>
  <c r="A1552" i="38"/>
  <c r="A1553" i="38"/>
  <c r="A1554" i="38"/>
  <c r="A1555" i="38"/>
  <c r="A1556" i="38"/>
  <c r="A1557" i="38"/>
  <c r="A1558" i="38"/>
  <c r="A1559" i="38"/>
  <c r="A1560" i="38"/>
  <c r="A1561" i="38"/>
  <c r="A1562" i="38"/>
  <c r="A1563" i="38"/>
  <c r="A1564" i="38"/>
  <c r="A1565" i="38"/>
  <c r="A1566" i="38"/>
  <c r="A1567" i="38"/>
  <c r="A1568" i="38"/>
  <c r="A1569" i="38"/>
  <c r="A1570" i="38"/>
  <c r="A1571" i="38"/>
  <c r="A1572" i="38"/>
  <c r="A1573" i="38"/>
  <c r="A1574" i="38"/>
  <c r="A1575" i="38"/>
  <c r="A1576" i="38"/>
  <c r="A1577" i="38"/>
  <c r="A1578" i="38"/>
  <c r="A1579" i="38"/>
  <c r="A1580" i="38"/>
  <c r="A1581" i="38"/>
  <c r="A1582" i="38"/>
  <c r="A1583" i="38"/>
  <c r="A1584" i="38"/>
  <c r="A1585" i="38"/>
  <c r="A1586" i="38"/>
  <c r="A1587" i="38"/>
  <c r="A1588" i="38"/>
  <c r="A1589" i="38"/>
  <c r="A1590" i="38"/>
  <c r="A1591" i="38"/>
  <c r="A1592" i="38"/>
  <c r="A1593" i="38"/>
  <c r="A1594" i="38"/>
  <c r="A1595" i="38"/>
  <c r="A3" i="38"/>
  <c r="B4" i="39"/>
  <c r="B5" i="39"/>
  <c r="B6" i="39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120" i="39"/>
  <c r="B121" i="39"/>
  <c r="B122" i="39"/>
  <c r="B123" i="39"/>
  <c r="B124" i="39"/>
  <c r="B125" i="39"/>
  <c r="B126" i="39"/>
  <c r="B127" i="39"/>
  <c r="B128" i="39"/>
  <c r="B129" i="39"/>
  <c r="B130" i="39"/>
  <c r="B131" i="39"/>
  <c r="B132" i="39"/>
  <c r="B133" i="39"/>
  <c r="B134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B156" i="39"/>
  <c r="B157" i="39"/>
  <c r="B158" i="39"/>
  <c r="B159" i="39"/>
  <c r="B160" i="39"/>
  <c r="B161" i="39"/>
  <c r="B162" i="39"/>
  <c r="B163" i="39"/>
  <c r="B164" i="39"/>
  <c r="B165" i="39"/>
  <c r="B166" i="39"/>
  <c r="B167" i="39"/>
  <c r="B168" i="39"/>
  <c r="B169" i="39"/>
  <c r="B170" i="39"/>
  <c r="B171" i="39"/>
  <c r="B172" i="39"/>
  <c r="B173" i="39"/>
  <c r="B174" i="39"/>
  <c r="B175" i="39"/>
  <c r="B176" i="39"/>
  <c r="B177" i="39"/>
  <c r="B178" i="39"/>
  <c r="B179" i="39"/>
  <c r="B180" i="39"/>
  <c r="B181" i="39"/>
  <c r="B182" i="39"/>
  <c r="B183" i="39"/>
  <c r="B184" i="39"/>
  <c r="B185" i="39"/>
  <c r="B186" i="39"/>
  <c r="B187" i="39"/>
  <c r="B188" i="39"/>
  <c r="B189" i="39"/>
  <c r="B190" i="39"/>
  <c r="B191" i="39"/>
  <c r="B192" i="39"/>
  <c r="B193" i="39"/>
  <c r="B194" i="39"/>
  <c r="B195" i="39"/>
  <c r="B196" i="39"/>
  <c r="B197" i="39"/>
  <c r="B198" i="39"/>
  <c r="B199" i="39"/>
  <c r="B200" i="39"/>
  <c r="B201" i="39"/>
  <c r="B202" i="39"/>
  <c r="B203" i="39"/>
  <c r="B204" i="39"/>
  <c r="B205" i="39"/>
  <c r="B206" i="39"/>
  <c r="B207" i="39"/>
  <c r="B208" i="39"/>
  <c r="B209" i="39"/>
  <c r="B210" i="39"/>
  <c r="B211" i="39"/>
  <c r="B3" i="39"/>
  <c r="D2" i="39"/>
  <c r="I12" i="21"/>
  <c r="I11" i="21"/>
  <c r="I10" i="21"/>
  <c r="I9" i="21"/>
  <c r="I8" i="21"/>
  <c r="I7" i="21"/>
  <c r="I6" i="21"/>
  <c r="I5" i="21"/>
  <c r="I4" i="21"/>
  <c r="K3" i="21"/>
  <c r="C233" i="39" l="1"/>
  <c r="D233" i="39" s="1"/>
  <c r="E233" i="39" s="1"/>
  <c r="C235" i="39"/>
  <c r="D235" i="39" s="1"/>
  <c r="E235" i="39" s="1"/>
  <c r="C225" i="39"/>
  <c r="D225" i="39" s="1"/>
  <c r="E225" i="39" s="1"/>
  <c r="C226" i="39"/>
  <c r="D226" i="39" s="1"/>
  <c r="E226" i="39" s="1"/>
  <c r="C238" i="39"/>
  <c r="D238" i="39" s="1"/>
  <c r="E238" i="39" s="1"/>
  <c r="C239" i="39"/>
  <c r="D239" i="39" s="1"/>
  <c r="E239" i="39" s="1"/>
  <c r="C240" i="39"/>
  <c r="D240" i="39" s="1"/>
  <c r="E240" i="39" s="1"/>
  <c r="C241" i="39"/>
  <c r="D241" i="39" s="1"/>
  <c r="E241" i="39" s="1"/>
  <c r="C253" i="39"/>
  <c r="D253" i="39" s="1"/>
  <c r="E253" i="39" s="1"/>
  <c r="C243" i="39"/>
  <c r="D243" i="39" s="1"/>
  <c r="E243" i="39" s="1"/>
  <c r="C222" i="39"/>
  <c r="D222" i="39" s="1"/>
  <c r="E222" i="39" s="1"/>
  <c r="C244" i="39"/>
  <c r="D244" i="39" s="1"/>
  <c r="E244" i="39" s="1"/>
  <c r="C223" i="39"/>
  <c r="D223" i="39" s="1"/>
  <c r="E223" i="39" s="1"/>
  <c r="C245" i="39"/>
  <c r="D245" i="39" s="1"/>
  <c r="E245" i="39" s="1"/>
  <c r="C213" i="39"/>
  <c r="D213" i="39" s="1"/>
  <c r="E213" i="39" s="1"/>
  <c r="C214" i="39"/>
  <c r="D214" i="39" s="1"/>
  <c r="E214" i="39" s="1"/>
  <c r="C247" i="39"/>
  <c r="D247" i="39" s="1"/>
  <c r="E247" i="39" s="1"/>
  <c r="C237" i="39"/>
  <c r="D237" i="39" s="1"/>
  <c r="E237" i="39" s="1"/>
  <c r="C248" i="39"/>
  <c r="D248" i="39" s="1"/>
  <c r="E248" i="39" s="1"/>
  <c r="C216" i="39"/>
  <c r="D216" i="39" s="1"/>
  <c r="E216" i="39" s="1"/>
  <c r="C249" i="39"/>
  <c r="D249" i="39" s="1"/>
  <c r="E249" i="39" s="1"/>
  <c r="C217" i="39"/>
  <c r="D217" i="39" s="1"/>
  <c r="E217" i="39" s="1"/>
  <c r="C250" i="39"/>
  <c r="D250" i="39" s="1"/>
  <c r="E250" i="39" s="1"/>
  <c r="C218" i="39"/>
  <c r="D218" i="39" s="1"/>
  <c r="E218" i="39" s="1"/>
  <c r="C251" i="39"/>
  <c r="D251" i="39" s="1"/>
  <c r="E251" i="39" s="1"/>
  <c r="C219" i="39"/>
  <c r="D219" i="39" s="1"/>
  <c r="E219" i="39" s="1"/>
  <c r="C252" i="39"/>
  <c r="D252" i="39" s="1"/>
  <c r="E252" i="39" s="1"/>
  <c r="C231" i="39"/>
  <c r="D231" i="39" s="1"/>
  <c r="E231" i="39" s="1"/>
  <c r="C221" i="39"/>
  <c r="D221" i="39" s="1"/>
  <c r="E221" i="39" s="1"/>
  <c r="C254" i="39"/>
  <c r="D254" i="39" s="1"/>
  <c r="E254" i="39" s="1"/>
  <c r="C212" i="39"/>
  <c r="D212" i="39" s="1"/>
  <c r="E212" i="39" s="1"/>
  <c r="C234" i="39"/>
  <c r="D234" i="39" s="1"/>
  <c r="E234" i="39" s="1"/>
  <c r="C224" i="39"/>
  <c r="D224" i="39" s="1"/>
  <c r="E224" i="39" s="1"/>
  <c r="C246" i="39"/>
  <c r="D246" i="39" s="1"/>
  <c r="E246" i="39" s="1"/>
  <c r="C236" i="39"/>
  <c r="D236" i="39" s="1"/>
  <c r="E236" i="39" s="1"/>
  <c r="C215" i="39"/>
  <c r="D215" i="39" s="1"/>
  <c r="E215" i="39" s="1"/>
  <c r="C227" i="39"/>
  <c r="D227" i="39" s="1"/>
  <c r="E227" i="39" s="1"/>
  <c r="C228" i="39"/>
  <c r="D228" i="39" s="1"/>
  <c r="E228" i="39" s="1"/>
  <c r="C229" i="39"/>
  <c r="D229" i="39" s="1"/>
  <c r="E229" i="39" s="1"/>
  <c r="C230" i="39"/>
  <c r="D230" i="39" s="1"/>
  <c r="E230" i="39" s="1"/>
  <c r="C220" i="39"/>
  <c r="D220" i="39" s="1"/>
  <c r="E220" i="39" s="1"/>
  <c r="C232" i="39"/>
  <c r="D232" i="39" s="1"/>
  <c r="E232" i="39" s="1"/>
  <c r="C242" i="39"/>
  <c r="D242" i="39" s="1"/>
  <c r="E242" i="39" s="1"/>
  <c r="C8" i="37"/>
  <c r="C26" i="37"/>
  <c r="C25" i="37"/>
  <c r="C9" i="37"/>
  <c r="C123" i="37"/>
  <c r="H5" i="19"/>
  <c r="C7" i="37"/>
  <c r="C6" i="37"/>
  <c r="C42" i="39"/>
  <c r="C41" i="39"/>
  <c r="C20" i="39"/>
  <c r="C62" i="39"/>
  <c r="C61" i="39"/>
  <c r="C60" i="39"/>
  <c r="C43" i="39"/>
  <c r="C17" i="39"/>
  <c r="D1" i="37"/>
  <c r="C161" i="37"/>
  <c r="C16" i="39"/>
  <c r="C160" i="37"/>
  <c r="C197" i="39"/>
  <c r="C159" i="37"/>
  <c r="C192" i="39"/>
  <c r="C158" i="37"/>
  <c r="C173" i="39"/>
  <c r="C157" i="37"/>
  <c r="C172" i="39"/>
  <c r="C142" i="37"/>
  <c r="C141" i="37"/>
  <c r="C171" i="39"/>
  <c r="C170" i="39"/>
  <c r="C140" i="37"/>
  <c r="C122" i="37"/>
  <c r="C149" i="39"/>
  <c r="C119" i="37"/>
  <c r="C150" i="39"/>
  <c r="C148" i="39"/>
  <c r="C42" i="37"/>
  <c r="C131" i="39"/>
  <c r="C118" i="37"/>
  <c r="C130" i="39"/>
  <c r="C3" i="37"/>
  <c r="C103" i="37"/>
  <c r="C129" i="39"/>
  <c r="C237" i="37"/>
  <c r="C99" i="37"/>
  <c r="C128" i="39"/>
  <c r="C236" i="37"/>
  <c r="C83" i="37"/>
  <c r="C127" i="39"/>
  <c r="C221" i="37"/>
  <c r="C82" i="37"/>
  <c r="C106" i="39"/>
  <c r="C220" i="37"/>
  <c r="C81" i="37"/>
  <c r="C87" i="39"/>
  <c r="C219" i="37"/>
  <c r="C80" i="37"/>
  <c r="C86" i="39"/>
  <c r="C218" i="37"/>
  <c r="C79" i="37"/>
  <c r="C85" i="39"/>
  <c r="C200" i="37"/>
  <c r="C65" i="37"/>
  <c r="C84" i="39"/>
  <c r="C182" i="37"/>
  <c r="C61" i="37"/>
  <c r="C64" i="39"/>
  <c r="C181" i="37"/>
  <c r="C44" i="37"/>
  <c r="C63" i="39"/>
  <c r="C180" i="37"/>
  <c r="C43" i="37"/>
  <c r="C196" i="39"/>
  <c r="C126" i="39"/>
  <c r="C40" i="39"/>
  <c r="C217" i="37"/>
  <c r="C139" i="37"/>
  <c r="C64" i="37"/>
  <c r="C195" i="39"/>
  <c r="C109" i="39"/>
  <c r="C39" i="39"/>
  <c r="C202" i="37"/>
  <c r="C138" i="37"/>
  <c r="C63" i="37"/>
  <c r="C194" i="39"/>
  <c r="C108" i="39"/>
  <c r="C38" i="39"/>
  <c r="C137" i="37"/>
  <c r="C62" i="37"/>
  <c r="C193" i="39"/>
  <c r="C107" i="39"/>
  <c r="C21" i="39"/>
  <c r="C201" i="37"/>
  <c r="C10" i="37"/>
  <c r="C11" i="37"/>
  <c r="C29" i="37"/>
  <c r="C46" i="37"/>
  <c r="C66" i="37"/>
  <c r="C84" i="37"/>
  <c r="C104" i="37"/>
  <c r="C124" i="37"/>
  <c r="C143" i="37"/>
  <c r="C163" i="37"/>
  <c r="C183" i="37"/>
  <c r="C203" i="37"/>
  <c r="C222" i="37"/>
  <c r="C22" i="39"/>
  <c r="C44" i="39"/>
  <c r="C66" i="39"/>
  <c r="C88" i="39"/>
  <c r="C110" i="39"/>
  <c r="C132" i="39"/>
  <c r="C154" i="39"/>
  <c r="C176" i="39"/>
  <c r="C198" i="39"/>
  <c r="C18" i="37"/>
  <c r="C170" i="37"/>
  <c r="C191" i="37"/>
  <c r="C229" i="37"/>
  <c r="C247" i="37"/>
  <c r="C8" i="39"/>
  <c r="C30" i="39"/>
  <c r="C52" i="39"/>
  <c r="C74" i="39"/>
  <c r="C96" i="39"/>
  <c r="C118" i="39"/>
  <c r="C140" i="39"/>
  <c r="C162" i="39"/>
  <c r="C184" i="39"/>
  <c r="C19" i="37"/>
  <c r="C37" i="37"/>
  <c r="C55" i="37"/>
  <c r="C74" i="37"/>
  <c r="C92" i="37"/>
  <c r="C112" i="37"/>
  <c r="C132" i="37"/>
  <c r="C152" i="37"/>
  <c r="C171" i="37"/>
  <c r="C192" i="37"/>
  <c r="C211" i="37"/>
  <c r="C230" i="37"/>
  <c r="C248" i="37"/>
  <c r="C9" i="39"/>
  <c r="C31" i="39"/>
  <c r="C53" i="39"/>
  <c r="C75" i="39"/>
  <c r="C97" i="39"/>
  <c r="C119" i="39"/>
  <c r="C141" i="39"/>
  <c r="C185" i="39"/>
  <c r="C12" i="37"/>
  <c r="C30" i="37"/>
  <c r="C47" i="37"/>
  <c r="C67" i="37"/>
  <c r="C85" i="37"/>
  <c r="C105" i="37"/>
  <c r="C144" i="37"/>
  <c r="C164" i="37"/>
  <c r="C184" i="37"/>
  <c r="C204" i="37"/>
  <c r="C223" i="37"/>
  <c r="C241" i="37"/>
  <c r="C23" i="39"/>
  <c r="C45" i="39"/>
  <c r="C67" i="39"/>
  <c r="C89" i="39"/>
  <c r="C111" i="39"/>
  <c r="C133" i="39"/>
  <c r="C155" i="39"/>
  <c r="C177" i="39"/>
  <c r="C199" i="39"/>
  <c r="C36" i="37"/>
  <c r="C206" i="39"/>
  <c r="C169" i="39"/>
  <c r="C31" i="37"/>
  <c r="C48" i="37"/>
  <c r="C68" i="37"/>
  <c r="C86" i="37"/>
  <c r="C125" i="37"/>
  <c r="C145" i="37"/>
  <c r="C165" i="37"/>
  <c r="C185" i="37"/>
  <c r="C205" i="37"/>
  <c r="C242" i="37"/>
  <c r="C24" i="39"/>
  <c r="C46" i="39"/>
  <c r="C68" i="39"/>
  <c r="C90" i="39"/>
  <c r="C112" i="39"/>
  <c r="C134" i="39"/>
  <c r="C156" i="39"/>
  <c r="C178" i="39"/>
  <c r="C200" i="39"/>
  <c r="C131" i="37"/>
  <c r="C163" i="39"/>
  <c r="C13" i="37"/>
  <c r="C32" i="37"/>
  <c r="C49" i="37"/>
  <c r="C106" i="37"/>
  <c r="C126" i="37"/>
  <c r="C146" i="37"/>
  <c r="C166" i="37"/>
  <c r="C186" i="37"/>
  <c r="C206" i="37"/>
  <c r="C224" i="37"/>
  <c r="C243" i="37"/>
  <c r="C25" i="39"/>
  <c r="C47" i="39"/>
  <c r="C69" i="39"/>
  <c r="C91" i="39"/>
  <c r="C113" i="39"/>
  <c r="C135" i="39"/>
  <c r="C157" i="39"/>
  <c r="C179" i="39"/>
  <c r="C201" i="39"/>
  <c r="C151" i="37"/>
  <c r="C14" i="37"/>
  <c r="C33" i="37"/>
  <c r="C50" i="37"/>
  <c r="C69" i="37"/>
  <c r="C87" i="37"/>
  <c r="C107" i="37"/>
  <c r="C127" i="37"/>
  <c r="C147" i="37"/>
  <c r="C167" i="37"/>
  <c r="C187" i="37"/>
  <c r="C207" i="37"/>
  <c r="C225" i="37"/>
  <c r="C244" i="37"/>
  <c r="C4" i="39"/>
  <c r="C26" i="39"/>
  <c r="C48" i="39"/>
  <c r="C70" i="39"/>
  <c r="C92" i="39"/>
  <c r="C114" i="39"/>
  <c r="C136" i="39"/>
  <c r="C158" i="39"/>
  <c r="C180" i="39"/>
  <c r="C202" i="39"/>
  <c r="C91" i="37"/>
  <c r="C15" i="37"/>
  <c r="C34" i="37"/>
  <c r="C51" i="37"/>
  <c r="C70" i="37"/>
  <c r="C88" i="37"/>
  <c r="C108" i="37"/>
  <c r="C128" i="37"/>
  <c r="C148" i="37"/>
  <c r="C168" i="37"/>
  <c r="C188" i="37"/>
  <c r="C208" i="37"/>
  <c r="C226" i="37"/>
  <c r="C5" i="39"/>
  <c r="C27" i="39"/>
  <c r="C49" i="39"/>
  <c r="C71" i="39"/>
  <c r="C93" i="39"/>
  <c r="C115" i="39"/>
  <c r="C137" i="39"/>
  <c r="C159" i="39"/>
  <c r="C181" i="39"/>
  <c r="C203" i="39"/>
  <c r="C54" i="37"/>
  <c r="C207" i="39"/>
  <c r="C16" i="37"/>
  <c r="C35" i="37"/>
  <c r="C52" i="37"/>
  <c r="C71" i="37"/>
  <c r="C89" i="37"/>
  <c r="C109" i="37"/>
  <c r="C129" i="37"/>
  <c r="C149" i="37"/>
  <c r="C189" i="37"/>
  <c r="C209" i="37"/>
  <c r="C227" i="37"/>
  <c r="C245" i="37"/>
  <c r="C6" i="39"/>
  <c r="C28" i="39"/>
  <c r="C50" i="39"/>
  <c r="C72" i="39"/>
  <c r="C94" i="39"/>
  <c r="C116" i="39"/>
  <c r="C138" i="39"/>
  <c r="C160" i="39"/>
  <c r="C182" i="39"/>
  <c r="C204" i="39"/>
  <c r="C111" i="37"/>
  <c r="C125" i="39"/>
  <c r="C17" i="37"/>
  <c r="C53" i="37"/>
  <c r="C72" i="37"/>
  <c r="C90" i="37"/>
  <c r="C110" i="37"/>
  <c r="C130" i="37"/>
  <c r="C150" i="37"/>
  <c r="C169" i="37"/>
  <c r="C190" i="37"/>
  <c r="C210" i="37"/>
  <c r="C228" i="37"/>
  <c r="C246" i="37"/>
  <c r="C7" i="39"/>
  <c r="C29" i="39"/>
  <c r="C51" i="39"/>
  <c r="C73" i="39"/>
  <c r="C95" i="39"/>
  <c r="C117" i="39"/>
  <c r="C139" i="39"/>
  <c r="C161" i="39"/>
  <c r="C183" i="39"/>
  <c r="C205" i="39"/>
  <c r="D1" i="39"/>
  <c r="C73" i="37"/>
  <c r="C20" i="37"/>
  <c r="C38" i="37"/>
  <c r="C56" i="37"/>
  <c r="C93" i="37"/>
  <c r="C113" i="37"/>
  <c r="C133" i="37"/>
  <c r="C172" i="37"/>
  <c r="C193" i="37"/>
  <c r="C212" i="37"/>
  <c r="C231" i="37"/>
  <c r="C249" i="37"/>
  <c r="C10" i="39"/>
  <c r="C32" i="39"/>
  <c r="C54" i="39"/>
  <c r="C76" i="39"/>
  <c r="C98" i="39"/>
  <c r="C120" i="39"/>
  <c r="C142" i="39"/>
  <c r="C164" i="39"/>
  <c r="C186" i="39"/>
  <c r="C208" i="39"/>
  <c r="C58" i="37"/>
  <c r="C100" i="39"/>
  <c r="C96" i="37"/>
  <c r="C214" i="37"/>
  <c r="C13" i="39"/>
  <c r="C79" i="39"/>
  <c r="C123" i="39"/>
  <c r="C167" i="39"/>
  <c r="C3" i="39"/>
  <c r="C97" i="37"/>
  <c r="C253" i="37"/>
  <c r="C58" i="39"/>
  <c r="C146" i="39"/>
  <c r="C24" i="37"/>
  <c r="C254" i="37"/>
  <c r="C37" i="39"/>
  <c r="C191" i="39"/>
  <c r="C39" i="37"/>
  <c r="C57" i="37"/>
  <c r="C75" i="37"/>
  <c r="C94" i="37"/>
  <c r="C153" i="37"/>
  <c r="C173" i="37"/>
  <c r="C194" i="37"/>
  <c r="C232" i="37"/>
  <c r="C250" i="37"/>
  <c r="C11" i="39"/>
  <c r="C33" i="39"/>
  <c r="C55" i="39"/>
  <c r="C77" i="39"/>
  <c r="C99" i="39"/>
  <c r="C121" i="39"/>
  <c r="C143" i="39"/>
  <c r="C165" i="39"/>
  <c r="C187" i="39"/>
  <c r="C209" i="39"/>
  <c r="C34" i="39"/>
  <c r="C144" i="39"/>
  <c r="C188" i="39"/>
  <c r="C22" i="37"/>
  <c r="C40" i="37"/>
  <c r="C77" i="37"/>
  <c r="C135" i="37"/>
  <c r="C155" i="37"/>
  <c r="C175" i="37"/>
  <c r="C196" i="37"/>
  <c r="C234" i="37"/>
  <c r="C252" i="37"/>
  <c r="C35" i="39"/>
  <c r="C101" i="39"/>
  <c r="C145" i="39"/>
  <c r="C189" i="39"/>
  <c r="C23" i="37"/>
  <c r="C41" i="37"/>
  <c r="C59" i="37"/>
  <c r="C78" i="37"/>
  <c r="C116" i="37"/>
  <c r="C176" i="37"/>
  <c r="C197" i="37"/>
  <c r="C215" i="37"/>
  <c r="C14" i="39"/>
  <c r="C36" i="39"/>
  <c r="C102" i="39"/>
  <c r="C124" i="39"/>
  <c r="C168" i="39"/>
  <c r="C4" i="37"/>
  <c r="C60" i="37"/>
  <c r="C98" i="37"/>
  <c r="C117" i="37"/>
  <c r="C136" i="37"/>
  <c r="C177" i="37"/>
  <c r="C198" i="37"/>
  <c r="C216" i="37"/>
  <c r="C235" i="37"/>
  <c r="C15" i="39"/>
  <c r="C59" i="39"/>
  <c r="C81" i="39"/>
  <c r="C147" i="39"/>
  <c r="C5" i="37"/>
  <c r="C21" i="37"/>
  <c r="C76" i="37"/>
  <c r="C95" i="37"/>
  <c r="C114" i="37"/>
  <c r="C134" i="37"/>
  <c r="C154" i="37"/>
  <c r="C174" i="37"/>
  <c r="C195" i="37"/>
  <c r="C213" i="37"/>
  <c r="C233" i="37"/>
  <c r="C251" i="37"/>
  <c r="C12" i="39"/>
  <c r="C56" i="39"/>
  <c r="C78" i="39"/>
  <c r="C122" i="39"/>
  <c r="C166" i="39"/>
  <c r="C210" i="39"/>
  <c r="C115" i="37"/>
  <c r="C57" i="39"/>
  <c r="C211" i="39"/>
  <c r="C80" i="39"/>
  <c r="C190" i="39"/>
  <c r="C156" i="37"/>
  <c r="C103" i="39"/>
  <c r="C175" i="39"/>
  <c r="C105" i="39"/>
  <c r="C19" i="39"/>
  <c r="C121" i="37"/>
  <c r="C174" i="39"/>
  <c r="C104" i="39"/>
  <c r="C18" i="39"/>
  <c r="C199" i="37"/>
  <c r="C120" i="37"/>
  <c r="C45" i="37"/>
  <c r="C153" i="39"/>
  <c r="C83" i="39"/>
  <c r="C102" i="37"/>
  <c r="C152" i="39"/>
  <c r="C82" i="39"/>
  <c r="C239" i="37"/>
  <c r="C178" i="37"/>
  <c r="C101" i="37"/>
  <c r="C28" i="37"/>
  <c r="C240" i="37"/>
  <c r="C179" i="37"/>
  <c r="C151" i="39"/>
  <c r="C65" i="39"/>
  <c r="C238" i="37"/>
  <c r="C162" i="37"/>
  <c r="C100" i="37"/>
  <c r="C27" i="37"/>
  <c r="A4" i="19" l="1"/>
  <c r="B4" i="21" l="1"/>
  <c r="B3" i="21"/>
  <c r="E3" i="21" s="1"/>
  <c r="D3" i="37" s="1"/>
  <c r="F3" i="21" l="1"/>
  <c r="D12" i="39"/>
  <c r="E12" i="39" s="1"/>
  <c r="D34" i="39"/>
  <c r="E34" i="39" s="1"/>
  <c r="D56" i="39"/>
  <c r="E56" i="39" s="1"/>
  <c r="D78" i="39"/>
  <c r="E78" i="39" s="1"/>
  <c r="D100" i="39"/>
  <c r="E100" i="39" s="1"/>
  <c r="D122" i="39"/>
  <c r="E122" i="39" s="1"/>
  <c r="D144" i="39"/>
  <c r="E144" i="39" s="1"/>
  <c r="D166" i="39"/>
  <c r="E166" i="39" s="1"/>
  <c r="D188" i="39"/>
  <c r="E188" i="39" s="1"/>
  <c r="D210" i="39"/>
  <c r="E210" i="39" s="1"/>
  <c r="D16" i="39"/>
  <c r="E16" i="39" s="1"/>
  <c r="D38" i="39"/>
  <c r="E38" i="39" s="1"/>
  <c r="D60" i="39"/>
  <c r="E60" i="39" s="1"/>
  <c r="D82" i="39"/>
  <c r="E82" i="39" s="1"/>
  <c r="D104" i="39"/>
  <c r="E104" i="39" s="1"/>
  <c r="D126" i="39"/>
  <c r="E126" i="39" s="1"/>
  <c r="D148" i="39"/>
  <c r="E148" i="39" s="1"/>
  <c r="D170" i="39"/>
  <c r="E170" i="39" s="1"/>
  <c r="D192" i="39"/>
  <c r="E192" i="39" s="1"/>
  <c r="D20" i="39"/>
  <c r="E20" i="39" s="1"/>
  <c r="D42" i="39"/>
  <c r="E42" i="39" s="1"/>
  <c r="D64" i="39"/>
  <c r="E64" i="39" s="1"/>
  <c r="D86" i="39"/>
  <c r="E86" i="39" s="1"/>
  <c r="D108" i="39"/>
  <c r="E108" i="39" s="1"/>
  <c r="D130" i="39"/>
  <c r="E130" i="39" s="1"/>
  <c r="D152" i="39"/>
  <c r="E152" i="39" s="1"/>
  <c r="D174" i="39"/>
  <c r="E174" i="39" s="1"/>
  <c r="D196" i="39"/>
  <c r="E196" i="39" s="1"/>
  <c r="D11" i="39"/>
  <c r="E11" i="39" s="1"/>
  <c r="D37" i="39"/>
  <c r="E37" i="39" s="1"/>
  <c r="D63" i="39"/>
  <c r="E63" i="39" s="1"/>
  <c r="D89" i="39"/>
  <c r="E89" i="39" s="1"/>
  <c r="D114" i="39"/>
  <c r="E114" i="39" s="1"/>
  <c r="D139" i="39"/>
  <c r="E139" i="39" s="1"/>
  <c r="D164" i="39"/>
  <c r="E164" i="39" s="1"/>
  <c r="D190" i="39"/>
  <c r="E190" i="39" s="1"/>
  <c r="D14" i="39"/>
  <c r="E14" i="39" s="1"/>
  <c r="D40" i="39"/>
  <c r="E40" i="39" s="1"/>
  <c r="D66" i="39"/>
  <c r="E66" i="39" s="1"/>
  <c r="D91" i="39"/>
  <c r="E91" i="39" s="1"/>
  <c r="D116" i="39"/>
  <c r="E116" i="39" s="1"/>
  <c r="D141" i="39"/>
  <c r="E141" i="39" s="1"/>
  <c r="D167" i="39"/>
  <c r="E167" i="39" s="1"/>
  <c r="D193" i="39"/>
  <c r="E193" i="39" s="1"/>
  <c r="D8" i="39"/>
  <c r="E8" i="39" s="1"/>
  <c r="D36" i="39"/>
  <c r="E36" i="39" s="1"/>
  <c r="D67" i="39"/>
  <c r="E67" i="39" s="1"/>
  <c r="D94" i="39"/>
  <c r="E94" i="39" s="1"/>
  <c r="D121" i="39"/>
  <c r="E121" i="39" s="1"/>
  <c r="D150" i="39"/>
  <c r="E150" i="39" s="1"/>
  <c r="D178" i="39"/>
  <c r="E178" i="39" s="1"/>
  <c r="D205" i="39"/>
  <c r="E205" i="39" s="1"/>
  <c r="D9" i="39"/>
  <c r="E9" i="39" s="1"/>
  <c r="D39" i="39"/>
  <c r="E39" i="39" s="1"/>
  <c r="D68" i="39"/>
  <c r="E68" i="39" s="1"/>
  <c r="D95" i="39"/>
  <c r="E95" i="39" s="1"/>
  <c r="D123" i="39"/>
  <c r="E123" i="39" s="1"/>
  <c r="D151" i="39"/>
  <c r="E151" i="39" s="1"/>
  <c r="D179" i="39"/>
  <c r="E179" i="39" s="1"/>
  <c r="D206" i="39"/>
  <c r="E206" i="39" s="1"/>
  <c r="D10" i="39"/>
  <c r="E10" i="39" s="1"/>
  <c r="D41" i="39"/>
  <c r="E41" i="39" s="1"/>
  <c r="D69" i="39"/>
  <c r="E69" i="39" s="1"/>
  <c r="D96" i="39"/>
  <c r="E96" i="39" s="1"/>
  <c r="D124" i="39"/>
  <c r="E124" i="39" s="1"/>
  <c r="D153" i="39"/>
  <c r="E153" i="39" s="1"/>
  <c r="D180" i="39"/>
  <c r="E180" i="39" s="1"/>
  <c r="D207" i="39"/>
  <c r="E207" i="39" s="1"/>
  <c r="D15" i="39"/>
  <c r="E15" i="39" s="1"/>
  <c r="D44" i="39"/>
  <c r="E44" i="39" s="1"/>
  <c r="D71" i="39"/>
  <c r="E71" i="39" s="1"/>
  <c r="D98" i="39"/>
  <c r="E98" i="39" s="1"/>
  <c r="D127" i="39"/>
  <c r="E127" i="39" s="1"/>
  <c r="D155" i="39"/>
  <c r="E155" i="39" s="1"/>
  <c r="D182" i="39"/>
  <c r="E182" i="39" s="1"/>
  <c r="D209" i="39"/>
  <c r="E209" i="39" s="1"/>
  <c r="D25" i="39"/>
  <c r="E25" i="39" s="1"/>
  <c r="D57" i="39"/>
  <c r="E57" i="39" s="1"/>
  <c r="D92" i="39"/>
  <c r="E92" i="39" s="1"/>
  <c r="D129" i="39"/>
  <c r="E129" i="39" s="1"/>
  <c r="D161" i="39"/>
  <c r="E161" i="39" s="1"/>
  <c r="D197" i="39"/>
  <c r="E197" i="39" s="1"/>
  <c r="D26" i="39"/>
  <c r="E26" i="39" s="1"/>
  <c r="D58" i="39"/>
  <c r="E58" i="39" s="1"/>
  <c r="D93" i="39"/>
  <c r="E93" i="39" s="1"/>
  <c r="D131" i="39"/>
  <c r="E131" i="39" s="1"/>
  <c r="D162" i="39"/>
  <c r="E162" i="39" s="1"/>
  <c r="D198" i="39"/>
  <c r="E198" i="39" s="1"/>
  <c r="D27" i="39"/>
  <c r="E27" i="39" s="1"/>
  <c r="D59" i="39"/>
  <c r="E59" i="39" s="1"/>
  <c r="D97" i="39"/>
  <c r="E97" i="39" s="1"/>
  <c r="D132" i="39"/>
  <c r="E132" i="39" s="1"/>
  <c r="D163" i="39"/>
  <c r="E163" i="39" s="1"/>
  <c r="D199" i="39"/>
  <c r="E199" i="39" s="1"/>
  <c r="D28" i="39"/>
  <c r="E28" i="39" s="1"/>
  <c r="D61" i="39"/>
  <c r="E61" i="39" s="1"/>
  <c r="D99" i="39"/>
  <c r="E99" i="39" s="1"/>
  <c r="D133" i="39"/>
  <c r="E133" i="39" s="1"/>
  <c r="D165" i="39"/>
  <c r="E165" i="39" s="1"/>
  <c r="D200" i="39"/>
  <c r="E200" i="39" s="1"/>
  <c r="D29" i="39"/>
  <c r="E29" i="39" s="1"/>
  <c r="D62" i="39"/>
  <c r="E62" i="39" s="1"/>
  <c r="D101" i="39"/>
  <c r="E101" i="39" s="1"/>
  <c r="D134" i="39"/>
  <c r="E134" i="39" s="1"/>
  <c r="D168" i="39"/>
  <c r="E168" i="39" s="1"/>
  <c r="D201" i="39"/>
  <c r="E201" i="39" s="1"/>
  <c r="D30" i="39"/>
  <c r="E30" i="39" s="1"/>
  <c r="D65" i="39"/>
  <c r="E65" i="39" s="1"/>
  <c r="D102" i="39"/>
  <c r="E102" i="39" s="1"/>
  <c r="D135" i="39"/>
  <c r="E135" i="39" s="1"/>
  <c r="D169" i="39"/>
  <c r="E169" i="39" s="1"/>
  <c r="D202" i="39"/>
  <c r="E202" i="39" s="1"/>
  <c r="D31" i="39"/>
  <c r="E31" i="39" s="1"/>
  <c r="D70" i="39"/>
  <c r="E70" i="39" s="1"/>
  <c r="D103" i="39"/>
  <c r="E103" i="39" s="1"/>
  <c r="D136" i="39"/>
  <c r="E136" i="39" s="1"/>
  <c r="D171" i="39"/>
  <c r="E171" i="39" s="1"/>
  <c r="D203" i="39"/>
  <c r="E203" i="39" s="1"/>
  <c r="D32" i="39"/>
  <c r="E32" i="39" s="1"/>
  <c r="D72" i="39"/>
  <c r="E72" i="39" s="1"/>
  <c r="D105" i="39"/>
  <c r="E105" i="39" s="1"/>
  <c r="D137" i="39"/>
  <c r="E137" i="39" s="1"/>
  <c r="D172" i="39"/>
  <c r="E172" i="39" s="1"/>
  <c r="D204" i="39"/>
  <c r="E204" i="39" s="1"/>
  <c r="D33" i="39"/>
  <c r="E33" i="39" s="1"/>
  <c r="D73" i="39"/>
  <c r="E73" i="39" s="1"/>
  <c r="D106" i="39"/>
  <c r="E106" i="39" s="1"/>
  <c r="D138" i="39"/>
  <c r="E138" i="39" s="1"/>
  <c r="D173" i="39"/>
  <c r="E173" i="39" s="1"/>
  <c r="D208" i="39"/>
  <c r="E208" i="39" s="1"/>
  <c r="D35" i="39"/>
  <c r="E35" i="39" s="1"/>
  <c r="D74" i="39"/>
  <c r="E74" i="39" s="1"/>
  <c r="D107" i="39"/>
  <c r="E107" i="39" s="1"/>
  <c r="D140" i="39"/>
  <c r="E140" i="39" s="1"/>
  <c r="D175" i="39"/>
  <c r="E175" i="39" s="1"/>
  <c r="D211" i="39"/>
  <c r="E211" i="39" s="1"/>
  <c r="D24" i="39"/>
  <c r="E24" i="39" s="1"/>
  <c r="D55" i="39"/>
  <c r="E55" i="39" s="1"/>
  <c r="D90" i="39"/>
  <c r="E90" i="39" s="1"/>
  <c r="D128" i="39"/>
  <c r="E128" i="39" s="1"/>
  <c r="D160" i="39"/>
  <c r="E160" i="39" s="1"/>
  <c r="D195" i="39"/>
  <c r="E195" i="39" s="1"/>
  <c r="D22" i="39"/>
  <c r="E22" i="39" s="1"/>
  <c r="D87" i="39"/>
  <c r="E87" i="39" s="1"/>
  <c r="D158" i="39"/>
  <c r="E158" i="39" s="1"/>
  <c r="D23" i="39"/>
  <c r="E23" i="39" s="1"/>
  <c r="D88" i="39"/>
  <c r="E88" i="39" s="1"/>
  <c r="D159" i="39"/>
  <c r="E159" i="39" s="1"/>
  <c r="D43" i="39"/>
  <c r="E43" i="39" s="1"/>
  <c r="D109" i="39"/>
  <c r="E109" i="39" s="1"/>
  <c r="D176" i="39"/>
  <c r="E176" i="39" s="1"/>
  <c r="D46" i="39"/>
  <c r="E46" i="39" s="1"/>
  <c r="D111" i="39"/>
  <c r="E111" i="39" s="1"/>
  <c r="D181" i="39"/>
  <c r="E181" i="39" s="1"/>
  <c r="D47" i="39"/>
  <c r="E47" i="39" s="1"/>
  <c r="D112" i="39"/>
  <c r="E112" i="39" s="1"/>
  <c r="D183" i="39"/>
  <c r="E183" i="39" s="1"/>
  <c r="D48" i="39"/>
  <c r="E48" i="39" s="1"/>
  <c r="D113" i="39"/>
  <c r="E113" i="39" s="1"/>
  <c r="D184" i="39"/>
  <c r="E184" i="39" s="1"/>
  <c r="D115" i="39"/>
  <c r="E115" i="39" s="1"/>
  <c r="D185" i="39"/>
  <c r="E185" i="39" s="1"/>
  <c r="D50" i="39"/>
  <c r="E50" i="39" s="1"/>
  <c r="D117" i="39"/>
  <c r="E117" i="39" s="1"/>
  <c r="D186" i="39"/>
  <c r="E186" i="39" s="1"/>
  <c r="D51" i="39"/>
  <c r="E51" i="39" s="1"/>
  <c r="D118" i="39"/>
  <c r="E118" i="39" s="1"/>
  <c r="D187" i="39"/>
  <c r="E187" i="39" s="1"/>
  <c r="D3" i="39"/>
  <c r="E3" i="39" s="1"/>
  <c r="D52" i="39"/>
  <c r="E52" i="39" s="1"/>
  <c r="D119" i="39"/>
  <c r="E119" i="39" s="1"/>
  <c r="D189" i="39"/>
  <c r="E189" i="39" s="1"/>
  <c r="D45" i="39"/>
  <c r="E45" i="39" s="1"/>
  <c r="D110" i="39"/>
  <c r="E110" i="39" s="1"/>
  <c r="D177" i="39"/>
  <c r="E177" i="39" s="1"/>
  <c r="D49" i="39"/>
  <c r="E49" i="39" s="1"/>
  <c r="D5" i="39"/>
  <c r="E5" i="39" s="1"/>
  <c r="D143" i="39"/>
  <c r="E143" i="39" s="1"/>
  <c r="D6" i="39"/>
  <c r="E6" i="39" s="1"/>
  <c r="D145" i="39"/>
  <c r="E145" i="39" s="1"/>
  <c r="D7" i="39"/>
  <c r="E7" i="39" s="1"/>
  <c r="D146" i="39"/>
  <c r="E146" i="39" s="1"/>
  <c r="D13" i="39"/>
  <c r="E13" i="39" s="1"/>
  <c r="D147" i="39"/>
  <c r="E147" i="39" s="1"/>
  <c r="D17" i="39"/>
  <c r="E17" i="39" s="1"/>
  <c r="D149" i="39"/>
  <c r="E149" i="39" s="1"/>
  <c r="D18" i="39"/>
  <c r="E18" i="39" s="1"/>
  <c r="D154" i="39"/>
  <c r="E154" i="39" s="1"/>
  <c r="D19" i="39"/>
  <c r="E19" i="39" s="1"/>
  <c r="D156" i="39"/>
  <c r="E156" i="39" s="1"/>
  <c r="D21" i="39"/>
  <c r="E21" i="39" s="1"/>
  <c r="D157" i="39"/>
  <c r="E157" i="39" s="1"/>
  <c r="D53" i="39"/>
  <c r="E53" i="39" s="1"/>
  <c r="D191" i="39"/>
  <c r="E191" i="39" s="1"/>
  <c r="D54" i="39"/>
  <c r="E54" i="39" s="1"/>
  <c r="D194" i="39"/>
  <c r="E194" i="39" s="1"/>
  <c r="D75" i="39"/>
  <c r="E75" i="39" s="1"/>
  <c r="D76" i="39"/>
  <c r="E76" i="39" s="1"/>
  <c r="D77" i="39"/>
  <c r="E77" i="39" s="1"/>
  <c r="D79" i="39"/>
  <c r="E79" i="39" s="1"/>
  <c r="D80" i="39"/>
  <c r="E80" i="39" s="1"/>
  <c r="D81" i="39"/>
  <c r="E81" i="39" s="1"/>
  <c r="D83" i="39"/>
  <c r="E83" i="39" s="1"/>
  <c r="D84" i="39"/>
  <c r="E84" i="39" s="1"/>
  <c r="D85" i="39"/>
  <c r="E85" i="39" s="1"/>
  <c r="D120" i="39"/>
  <c r="E120" i="39" s="1"/>
  <c r="D125" i="39"/>
  <c r="E125" i="39" s="1"/>
  <c r="D4" i="39"/>
  <c r="E4" i="39" s="1"/>
  <c r="D142" i="39"/>
  <c r="E142" i="39" s="1"/>
  <c r="D158" i="37"/>
  <c r="E158" i="37" s="1"/>
  <c r="D8" i="37"/>
  <c r="E8" i="37" s="1"/>
  <c r="D157" i="37"/>
  <c r="E157" i="37" s="1"/>
  <c r="D142" i="37"/>
  <c r="E142" i="37" s="1"/>
  <c r="D141" i="37"/>
  <c r="E141" i="37" s="1"/>
  <c r="D7" i="37"/>
  <c r="E7" i="37" s="1"/>
  <c r="D140" i="37"/>
  <c r="E140" i="37" s="1"/>
  <c r="D6" i="37"/>
  <c r="E6" i="37" s="1"/>
  <c r="D122" i="37"/>
  <c r="E122" i="37" s="1"/>
  <c r="E3" i="37"/>
  <c r="D119" i="37"/>
  <c r="E119" i="37" s="1"/>
  <c r="D99" i="37"/>
  <c r="E99" i="37" s="1"/>
  <c r="D83" i="37"/>
  <c r="E83" i="37" s="1"/>
  <c r="D61" i="37"/>
  <c r="E61" i="37" s="1"/>
  <c r="D82" i="37"/>
  <c r="E82" i="37" s="1"/>
  <c r="D181" i="37"/>
  <c r="E181" i="37" s="1"/>
  <c r="D81" i="37"/>
  <c r="E81" i="37" s="1"/>
  <c r="D219" i="37"/>
  <c r="E219" i="37" s="1"/>
  <c r="D43" i="37"/>
  <c r="E43" i="37" s="1"/>
  <c r="D161" i="37"/>
  <c r="E161" i="37" s="1"/>
  <c r="D123" i="37"/>
  <c r="E123" i="37" s="1"/>
  <c r="D220" i="37"/>
  <c r="E220" i="37" s="1"/>
  <c r="D118" i="37"/>
  <c r="E118" i="37" s="1"/>
  <c r="D218" i="37"/>
  <c r="E218" i="37" s="1"/>
  <c r="D103" i="37"/>
  <c r="E103" i="37" s="1"/>
  <c r="D79" i="37"/>
  <c r="E79" i="37" s="1"/>
  <c r="D237" i="37"/>
  <c r="E237" i="37" s="1"/>
  <c r="D200" i="37"/>
  <c r="E200" i="37" s="1"/>
  <c r="D236" i="37"/>
  <c r="E236" i="37" s="1"/>
  <c r="D65" i="37"/>
  <c r="E65" i="37" s="1"/>
  <c r="D182" i="37"/>
  <c r="E182" i="37" s="1"/>
  <c r="D221" i="37"/>
  <c r="E221" i="37" s="1"/>
  <c r="D44" i="37"/>
  <c r="E44" i="37" s="1"/>
  <c r="D180" i="37"/>
  <c r="E180" i="37" s="1"/>
  <c r="D80" i="37"/>
  <c r="E80" i="37" s="1"/>
  <c r="D160" i="37"/>
  <c r="E160" i="37" s="1"/>
  <c r="D42" i="37"/>
  <c r="E42" i="37" s="1"/>
  <c r="D26" i="37"/>
  <c r="E26" i="37" s="1"/>
  <c r="D25" i="37"/>
  <c r="E25" i="37" s="1"/>
  <c r="D159" i="37"/>
  <c r="E159" i="37" s="1"/>
  <c r="D9" i="37"/>
  <c r="E9" i="37" s="1"/>
  <c r="D174" i="37"/>
  <c r="E174" i="37" s="1"/>
  <c r="D164" i="37"/>
  <c r="E164" i="37" s="1"/>
  <c r="D245" i="37"/>
  <c r="E245" i="37" s="1"/>
  <c r="D57" i="37"/>
  <c r="E57" i="37" s="1"/>
  <c r="D111" i="37"/>
  <c r="E111" i="37" s="1"/>
  <c r="D183" i="37"/>
  <c r="E183" i="37" s="1"/>
  <c r="D188" i="37"/>
  <c r="E188" i="37" s="1"/>
  <c r="D248" i="37"/>
  <c r="E248" i="37" s="1"/>
  <c r="D241" i="37"/>
  <c r="E241" i="37" s="1"/>
  <c r="D250" i="37"/>
  <c r="E250" i="37" s="1"/>
  <c r="D155" i="37"/>
  <c r="E155" i="37" s="1"/>
  <c r="D132" i="37"/>
  <c r="E132" i="37" s="1"/>
  <c r="D151" i="37"/>
  <c r="E151" i="37" s="1"/>
  <c r="D189" i="37"/>
  <c r="E189" i="37" s="1"/>
  <c r="D52" i="37"/>
  <c r="E52" i="37" s="1"/>
  <c r="D202" i="37"/>
  <c r="E202" i="37" s="1"/>
  <c r="D137" i="37"/>
  <c r="E137" i="37" s="1"/>
  <c r="D143" i="37"/>
  <c r="E143" i="37" s="1"/>
  <c r="D211" i="37"/>
  <c r="E211" i="37" s="1"/>
  <c r="D172" i="37"/>
  <c r="E172" i="37" s="1"/>
  <c r="D232" i="37"/>
  <c r="E232" i="37" s="1"/>
  <c r="D18" i="37"/>
  <c r="E18" i="37" s="1"/>
  <c r="D13" i="37"/>
  <c r="E13" i="37" s="1"/>
  <c r="D37" i="37"/>
  <c r="E37" i="37" s="1"/>
  <c r="D128" i="37"/>
  <c r="E128" i="37" s="1"/>
  <c r="D58" i="37"/>
  <c r="E58" i="37" s="1"/>
  <c r="D59" i="37"/>
  <c r="E59" i="37" s="1"/>
  <c r="D27" i="37"/>
  <c r="E27" i="37" s="1"/>
  <c r="D247" i="37"/>
  <c r="E247" i="37" s="1"/>
  <c r="D246" i="37"/>
  <c r="E246" i="37" s="1"/>
  <c r="D214" i="37"/>
  <c r="E214" i="37" s="1"/>
  <c r="D29" i="37"/>
  <c r="E29" i="37" s="1"/>
  <c r="D48" i="37"/>
  <c r="E48" i="37" s="1"/>
  <c r="D101" i="37"/>
  <c r="E101" i="37" s="1"/>
  <c r="D225" i="37"/>
  <c r="E225" i="37" s="1"/>
  <c r="D150" i="37"/>
  <c r="E150" i="37" s="1"/>
  <c r="D254" i="37"/>
  <c r="E254" i="37" s="1"/>
  <c r="D199" i="37"/>
  <c r="E199" i="37" s="1"/>
  <c r="D104" i="37"/>
  <c r="E104" i="37" s="1"/>
  <c r="D50" i="37"/>
  <c r="E50" i="37" s="1"/>
  <c r="D47" i="37"/>
  <c r="E47" i="37" s="1"/>
  <c r="D91" i="37"/>
  <c r="E91" i="37" s="1"/>
  <c r="D217" i="37"/>
  <c r="E217" i="37" s="1"/>
  <c r="D170" i="37"/>
  <c r="E170" i="37" s="1"/>
  <c r="D85" i="37"/>
  <c r="E85" i="37" s="1"/>
  <c r="D116" i="37"/>
  <c r="E116" i="37" s="1"/>
  <c r="D198" i="37"/>
  <c r="E198" i="37" s="1"/>
  <c r="D51" i="37"/>
  <c r="E51" i="37" s="1"/>
  <c r="D205" i="37"/>
  <c r="E205" i="37" s="1"/>
  <c r="D69" i="37"/>
  <c r="E69" i="37" s="1"/>
  <c r="D46" i="37"/>
  <c r="E46" i="37" s="1"/>
  <c r="D74" i="37"/>
  <c r="E74" i="37" s="1"/>
  <c r="D16" i="37"/>
  <c r="E16" i="37" s="1"/>
  <c r="D147" i="37"/>
  <c r="E147" i="37" s="1"/>
  <c r="D146" i="37"/>
  <c r="E146" i="37" s="1"/>
  <c r="D154" i="37"/>
  <c r="E154" i="37" s="1"/>
  <c r="D201" i="37"/>
  <c r="E201" i="37" s="1"/>
  <c r="D53" i="37"/>
  <c r="E53" i="37" s="1"/>
  <c r="D88" i="37"/>
  <c r="E88" i="37" s="1"/>
  <c r="D224" i="37"/>
  <c r="E224" i="37" s="1"/>
  <c r="D124" i="37"/>
  <c r="E124" i="37" s="1"/>
  <c r="D135" i="37"/>
  <c r="E135" i="37" s="1"/>
  <c r="D215" i="37"/>
  <c r="E215" i="37" s="1"/>
  <c r="D89" i="37"/>
  <c r="E89" i="37" s="1"/>
  <c r="D30" i="37"/>
  <c r="E30" i="37" s="1"/>
  <c r="D163" i="37"/>
  <c r="E163" i="37" s="1"/>
  <c r="D223" i="37"/>
  <c r="E223" i="37" s="1"/>
  <c r="D194" i="37"/>
  <c r="E194" i="37" s="1"/>
  <c r="D20" i="37"/>
  <c r="E20" i="37" s="1"/>
  <c r="D41" i="37"/>
  <c r="E41" i="37" s="1"/>
  <c r="D72" i="37"/>
  <c r="E72" i="37" s="1"/>
  <c r="D120" i="37"/>
  <c r="E120" i="37" s="1"/>
  <c r="D192" i="37"/>
  <c r="E192" i="37" s="1"/>
  <c r="D96" i="37"/>
  <c r="E96" i="37" s="1"/>
  <c r="D209" i="37"/>
  <c r="E209" i="37" s="1"/>
  <c r="D138" i="37"/>
  <c r="E138" i="37" s="1"/>
  <c r="D117" i="37"/>
  <c r="E117" i="37" s="1"/>
  <c r="D60" i="37"/>
  <c r="E60" i="37" s="1"/>
  <c r="D113" i="37"/>
  <c r="E113" i="37" s="1"/>
  <c r="D114" i="37"/>
  <c r="E114" i="37" s="1"/>
  <c r="D131" i="37"/>
  <c r="E131" i="37" s="1"/>
  <c r="D71" i="37"/>
  <c r="E71" i="37" s="1"/>
  <c r="D177" i="37"/>
  <c r="E177" i="37" s="1"/>
  <c r="D12" i="37"/>
  <c r="E12" i="37" s="1"/>
  <c r="D249" i="37"/>
  <c r="E249" i="37" s="1"/>
  <c r="D84" i="37"/>
  <c r="E84" i="37" s="1"/>
  <c r="D210" i="37"/>
  <c r="E210" i="37" s="1"/>
  <c r="D55" i="37"/>
  <c r="E55" i="37" s="1"/>
  <c r="D148" i="37"/>
  <c r="E148" i="37" s="1"/>
  <c r="D253" i="37"/>
  <c r="E253" i="37" s="1"/>
  <c r="D34" i="37"/>
  <c r="E34" i="37" s="1"/>
  <c r="D153" i="37"/>
  <c r="E153" i="37" s="1"/>
  <c r="D244" i="37"/>
  <c r="E244" i="37" s="1"/>
  <c r="D239" i="37"/>
  <c r="E239" i="37" s="1"/>
  <c r="D87" i="37"/>
  <c r="E87" i="37" s="1"/>
  <c r="D95" i="37"/>
  <c r="E95" i="37" s="1"/>
  <c r="D235" i="37"/>
  <c r="E235" i="37" s="1"/>
  <c r="D166" i="37"/>
  <c r="E166" i="37" s="1"/>
  <c r="D86" i="37"/>
  <c r="E86" i="37" s="1"/>
  <c r="D197" i="37"/>
  <c r="E197" i="37" s="1"/>
  <c r="D243" i="37"/>
  <c r="E243" i="37" s="1"/>
  <c r="D242" i="37"/>
  <c r="E242" i="37" s="1"/>
  <c r="D175" i="37"/>
  <c r="E175" i="37" s="1"/>
  <c r="D133" i="37"/>
  <c r="E133" i="37" s="1"/>
  <c r="D240" i="37"/>
  <c r="E240" i="37" s="1"/>
  <c r="D105" i="37"/>
  <c r="E105" i="37" s="1"/>
  <c r="D5" i="37"/>
  <c r="E5" i="37" s="1"/>
  <c r="D102" i="37"/>
  <c r="E102" i="37" s="1"/>
  <c r="D76" i="37"/>
  <c r="E76" i="37" s="1"/>
  <c r="D17" i="37"/>
  <c r="E17" i="37" s="1"/>
  <c r="D251" i="37"/>
  <c r="E251" i="37" s="1"/>
  <c r="D64" i="37"/>
  <c r="E64" i="37" s="1"/>
  <c r="D126" i="37"/>
  <c r="E126" i="37" s="1"/>
  <c r="D228" i="37"/>
  <c r="E228" i="37" s="1"/>
  <c r="D22" i="37"/>
  <c r="E22" i="37" s="1"/>
  <c r="D92" i="37"/>
  <c r="E92" i="37" s="1"/>
  <c r="D39" i="37"/>
  <c r="E39" i="37" s="1"/>
  <c r="D216" i="37"/>
  <c r="E216" i="37" s="1"/>
  <c r="D75" i="37"/>
  <c r="E75" i="37" s="1"/>
  <c r="D168" i="37"/>
  <c r="E168" i="37" s="1"/>
  <c r="D98" i="37"/>
  <c r="E98" i="37" s="1"/>
  <c r="D162" i="37"/>
  <c r="E162" i="37" s="1"/>
  <c r="D145" i="37"/>
  <c r="E145" i="37" s="1"/>
  <c r="D33" i="37"/>
  <c r="E33" i="37" s="1"/>
  <c r="D134" i="37"/>
  <c r="E134" i="37" s="1"/>
  <c r="D10" i="37"/>
  <c r="E10" i="37" s="1"/>
  <c r="D90" i="37"/>
  <c r="E90" i="37" s="1"/>
  <c r="D35" i="37"/>
  <c r="E35" i="37" s="1"/>
  <c r="D130" i="37"/>
  <c r="E130" i="37" s="1"/>
  <c r="D115" i="37"/>
  <c r="E115" i="37" s="1"/>
  <c r="D252" i="37"/>
  <c r="E252" i="37" s="1"/>
  <c r="D213" i="37"/>
  <c r="E213" i="37" s="1"/>
  <c r="D204" i="37"/>
  <c r="E204" i="37" s="1"/>
  <c r="D106" i="37"/>
  <c r="E106" i="37" s="1"/>
  <c r="D77" i="37"/>
  <c r="E77" i="37" s="1"/>
  <c r="D94" i="37"/>
  <c r="E94" i="37" s="1"/>
  <c r="D226" i="37"/>
  <c r="E226" i="37" s="1"/>
  <c r="D108" i="37"/>
  <c r="E108" i="37" s="1"/>
  <c r="D67" i="37"/>
  <c r="E67" i="37" s="1"/>
  <c r="D45" i="37"/>
  <c r="E45" i="37" s="1"/>
  <c r="D231" i="37"/>
  <c r="E231" i="37" s="1"/>
  <c r="D4" i="37"/>
  <c r="E4" i="37" s="1"/>
  <c r="D171" i="37"/>
  <c r="E171" i="37" s="1"/>
  <c r="D125" i="37"/>
  <c r="E125" i="37" s="1"/>
  <c r="D173" i="37"/>
  <c r="E173" i="37" s="1"/>
  <c r="D38" i="37"/>
  <c r="E38" i="37" s="1"/>
  <c r="D36" i="37"/>
  <c r="E36" i="37" s="1"/>
  <c r="D207" i="37"/>
  <c r="E207" i="37" s="1"/>
  <c r="D21" i="37"/>
  <c r="E21" i="37" s="1"/>
  <c r="D136" i="37"/>
  <c r="E136" i="37" s="1"/>
  <c r="D15" i="37"/>
  <c r="E15" i="37" s="1"/>
  <c r="D196" i="37"/>
  <c r="E196" i="37" s="1"/>
  <c r="D191" i="37"/>
  <c r="E191" i="37" s="1"/>
  <c r="D184" i="37"/>
  <c r="E184" i="37" s="1"/>
  <c r="D93" i="37"/>
  <c r="E93" i="37" s="1"/>
  <c r="D227" i="37"/>
  <c r="E227" i="37" s="1"/>
  <c r="D19" i="37"/>
  <c r="E19" i="37" s="1"/>
  <c r="D222" i="37"/>
  <c r="E222" i="37" s="1"/>
  <c r="D110" i="37"/>
  <c r="E110" i="37" s="1"/>
  <c r="D97" i="37"/>
  <c r="E97" i="37" s="1"/>
  <c r="D107" i="37"/>
  <c r="E107" i="37" s="1"/>
  <c r="D193" i="37"/>
  <c r="E193" i="37" s="1"/>
  <c r="D66" i="37"/>
  <c r="E66" i="37" s="1"/>
  <c r="D152" i="37"/>
  <c r="E152" i="37" s="1"/>
  <c r="D190" i="37"/>
  <c r="E190" i="37" s="1"/>
  <c r="D31" i="37"/>
  <c r="E31" i="37" s="1"/>
  <c r="D178" i="37"/>
  <c r="E178" i="37" s="1"/>
  <c r="D63" i="37"/>
  <c r="E63" i="37" s="1"/>
  <c r="D54" i="37"/>
  <c r="E54" i="37" s="1"/>
  <c r="D186" i="37"/>
  <c r="E186" i="37" s="1"/>
  <c r="D32" i="37"/>
  <c r="E32" i="37" s="1"/>
  <c r="D176" i="37"/>
  <c r="E176" i="37" s="1"/>
  <c r="D68" i="37"/>
  <c r="E68" i="37" s="1"/>
  <c r="D129" i="37"/>
  <c r="E129" i="37" s="1"/>
  <c r="D73" i="37"/>
  <c r="E73" i="37" s="1"/>
  <c r="D230" i="37"/>
  <c r="E230" i="37" s="1"/>
  <c r="D144" i="37"/>
  <c r="E144" i="37" s="1"/>
  <c r="D149" i="37"/>
  <c r="E149" i="37" s="1"/>
  <c r="D165" i="37"/>
  <c r="E165" i="37" s="1"/>
  <c r="D112" i="37"/>
  <c r="E112" i="37" s="1"/>
  <c r="D187" i="37"/>
  <c r="E187" i="37" s="1"/>
  <c r="D100" i="37"/>
  <c r="E100" i="37" s="1"/>
  <c r="D11" i="37"/>
  <c r="E11" i="37" s="1"/>
  <c r="D203" i="37"/>
  <c r="E203" i="37" s="1"/>
  <c r="D233" i="37"/>
  <c r="E233" i="37" s="1"/>
  <c r="D179" i="37"/>
  <c r="E179" i="37" s="1"/>
  <c r="D24" i="37"/>
  <c r="E24" i="37" s="1"/>
  <c r="D208" i="37"/>
  <c r="E208" i="37" s="1"/>
  <c r="D229" i="37"/>
  <c r="E229" i="37" s="1"/>
  <c r="D234" i="37"/>
  <c r="E234" i="37" s="1"/>
  <c r="D40" i="37"/>
  <c r="E40" i="37" s="1"/>
  <c r="D62" i="37"/>
  <c r="E62" i="37" s="1"/>
  <c r="D212" i="37"/>
  <c r="E212" i="37" s="1"/>
  <c r="D139" i="37"/>
  <c r="E139" i="37" s="1"/>
  <c r="D14" i="37"/>
  <c r="E14" i="37" s="1"/>
  <c r="D28" i="37"/>
  <c r="E28" i="37" s="1"/>
  <c r="D70" i="37"/>
  <c r="E70" i="37" s="1"/>
  <c r="D127" i="37"/>
  <c r="E127" i="37" s="1"/>
  <c r="D238" i="37"/>
  <c r="E238" i="37" s="1"/>
  <c r="D49" i="37"/>
  <c r="E49" i="37" s="1"/>
  <c r="D56" i="37"/>
  <c r="E56" i="37" s="1"/>
  <c r="D156" i="37"/>
  <c r="E156" i="37" s="1"/>
  <c r="D167" i="37"/>
  <c r="E167" i="37" s="1"/>
  <c r="D78" i="37"/>
  <c r="E78" i="37" s="1"/>
  <c r="D206" i="37"/>
  <c r="E206" i="37" s="1"/>
  <c r="D195" i="37"/>
  <c r="E195" i="37" s="1"/>
  <c r="D121" i="37"/>
  <c r="E121" i="37" s="1"/>
  <c r="D169" i="37"/>
  <c r="E169" i="37" s="1"/>
  <c r="D23" i="37"/>
  <c r="E23" i="37" s="1"/>
  <c r="D109" i="37"/>
  <c r="E109" i="37" s="1"/>
  <c r="D185" i="37"/>
  <c r="E185" i="37" s="1"/>
  <c r="I20" i="37" l="1"/>
  <c r="I42" i="37"/>
  <c r="I64" i="37"/>
  <c r="I86" i="37"/>
  <c r="I108" i="37"/>
  <c r="I130" i="37"/>
  <c r="I152" i="37"/>
  <c r="I174" i="37"/>
  <c r="I196" i="37"/>
  <c r="I218" i="37"/>
  <c r="I240" i="37"/>
  <c r="H10" i="37"/>
  <c r="B17" i="19" s="1"/>
  <c r="H32" i="37"/>
  <c r="H54" i="37"/>
  <c r="H76" i="37"/>
  <c r="H98" i="37"/>
  <c r="H120" i="37"/>
  <c r="H142" i="37"/>
  <c r="H164" i="37"/>
  <c r="H186" i="37"/>
  <c r="H208" i="37"/>
  <c r="H230" i="37"/>
  <c r="H252" i="37"/>
  <c r="I24" i="37"/>
  <c r="I46" i="37"/>
  <c r="I68" i="37"/>
  <c r="I90" i="37"/>
  <c r="I112" i="37"/>
  <c r="I134" i="37"/>
  <c r="I156" i="37"/>
  <c r="I178" i="37"/>
  <c r="I200" i="37"/>
  <c r="I222" i="37"/>
  <c r="I244" i="37"/>
  <c r="H14" i="37"/>
  <c r="H36" i="37"/>
  <c r="H58" i="37"/>
  <c r="H80" i="37"/>
  <c r="H102" i="37"/>
  <c r="H124" i="37"/>
  <c r="H146" i="37"/>
  <c r="H168" i="37"/>
  <c r="H190" i="37"/>
  <c r="H212" i="37"/>
  <c r="H234" i="37"/>
  <c r="I6" i="37"/>
  <c r="C13" i="19" s="1"/>
  <c r="I28" i="37"/>
  <c r="I50" i="37"/>
  <c r="I72" i="37"/>
  <c r="I94" i="37"/>
  <c r="I116" i="37"/>
  <c r="I138" i="37"/>
  <c r="I160" i="37"/>
  <c r="I182" i="37"/>
  <c r="I204" i="37"/>
  <c r="I226" i="37"/>
  <c r="I248" i="37"/>
  <c r="H18" i="37"/>
  <c r="H40" i="37"/>
  <c r="H62" i="37"/>
  <c r="H84" i="37"/>
  <c r="H106" i="37"/>
  <c r="H128" i="37"/>
  <c r="H150" i="37"/>
  <c r="H172" i="37"/>
  <c r="H194" i="37"/>
  <c r="H216" i="37"/>
  <c r="H238" i="37"/>
  <c r="I4" i="37"/>
  <c r="C11" i="19" s="1"/>
  <c r="I30" i="37"/>
  <c r="I55" i="37"/>
  <c r="I80" i="37"/>
  <c r="I105" i="37"/>
  <c r="I131" i="37"/>
  <c r="I157" i="37"/>
  <c r="I183" i="37"/>
  <c r="I208" i="37"/>
  <c r="I233" i="37"/>
  <c r="H6" i="37"/>
  <c r="B13" i="19" s="1"/>
  <c r="H31" i="37"/>
  <c r="H57" i="37"/>
  <c r="H83" i="37"/>
  <c r="H109" i="37"/>
  <c r="H134" i="37"/>
  <c r="H159" i="37"/>
  <c r="H184" i="37"/>
  <c r="H210" i="37"/>
  <c r="H236" i="37"/>
  <c r="I7" i="37"/>
  <c r="C14" i="19" s="1"/>
  <c r="I32" i="37"/>
  <c r="I57" i="37"/>
  <c r="I82" i="37"/>
  <c r="I107" i="37"/>
  <c r="I133" i="37"/>
  <c r="I159" i="37"/>
  <c r="I185" i="37"/>
  <c r="I210" i="37"/>
  <c r="I235" i="37"/>
  <c r="H8" i="37"/>
  <c r="B15" i="19" s="1"/>
  <c r="H34" i="37"/>
  <c r="H60" i="37"/>
  <c r="H86" i="37"/>
  <c r="H111" i="37"/>
  <c r="H136" i="37"/>
  <c r="H161" i="37"/>
  <c r="H187" i="37"/>
  <c r="H213" i="37"/>
  <c r="H239" i="37"/>
  <c r="I8" i="37"/>
  <c r="C15" i="19" s="1"/>
  <c r="I33" i="37"/>
  <c r="I58" i="37"/>
  <c r="I9" i="37"/>
  <c r="C16" i="19" s="1"/>
  <c r="I34" i="37"/>
  <c r="I59" i="37"/>
  <c r="I84" i="37"/>
  <c r="I110" i="37"/>
  <c r="I136" i="37"/>
  <c r="I162" i="37"/>
  <c r="I187" i="37"/>
  <c r="I212" i="37"/>
  <c r="I237" i="37"/>
  <c r="H11" i="37"/>
  <c r="B18" i="19" s="1"/>
  <c r="H37" i="37"/>
  <c r="H63" i="37"/>
  <c r="H88" i="37"/>
  <c r="H113" i="37"/>
  <c r="H138" i="37"/>
  <c r="H163" i="37"/>
  <c r="H189" i="37"/>
  <c r="H215" i="37"/>
  <c r="H241" i="37"/>
  <c r="I25" i="37"/>
  <c r="I56" i="37"/>
  <c r="I88" i="37"/>
  <c r="I118" i="37"/>
  <c r="I146" i="37"/>
  <c r="I175" i="37"/>
  <c r="I205" i="37"/>
  <c r="I234" i="37"/>
  <c r="H13" i="37"/>
  <c r="H43" i="37"/>
  <c r="H71" i="37"/>
  <c r="H100" i="37"/>
  <c r="H130" i="37"/>
  <c r="H158" i="37"/>
  <c r="H191" i="37"/>
  <c r="H220" i="37"/>
  <c r="H248" i="37"/>
  <c r="I26" i="37"/>
  <c r="I60" i="37"/>
  <c r="I89" i="37"/>
  <c r="I119" i="37"/>
  <c r="I147" i="37"/>
  <c r="I176" i="37"/>
  <c r="I206" i="37"/>
  <c r="I236" i="37"/>
  <c r="H15" i="37"/>
  <c r="H44" i="37"/>
  <c r="H72" i="37"/>
  <c r="H101" i="37"/>
  <c r="H131" i="37"/>
  <c r="H160" i="37"/>
  <c r="H192" i="37"/>
  <c r="H221" i="37"/>
  <c r="H249" i="37"/>
  <c r="I27" i="37"/>
  <c r="I61" i="37"/>
  <c r="I91" i="37"/>
  <c r="I120" i="37"/>
  <c r="I148" i="37"/>
  <c r="I177" i="37"/>
  <c r="I207" i="37"/>
  <c r="I238" i="37"/>
  <c r="H16" i="37"/>
  <c r="H45" i="37"/>
  <c r="H73" i="37"/>
  <c r="H103" i="37"/>
  <c r="H132" i="37"/>
  <c r="H162" i="37"/>
  <c r="H193" i="37"/>
  <c r="H222" i="37"/>
  <c r="H250" i="37"/>
  <c r="I31" i="37"/>
  <c r="I63" i="37"/>
  <c r="I93" i="37"/>
  <c r="I122" i="37"/>
  <c r="I150" i="37"/>
  <c r="I180" i="37"/>
  <c r="I211" i="37"/>
  <c r="I241" i="37"/>
  <c r="H19" i="37"/>
  <c r="H47" i="37"/>
  <c r="H75" i="37"/>
  <c r="H105" i="37"/>
  <c r="H135" i="37"/>
  <c r="H166" i="37"/>
  <c r="H196" i="37"/>
  <c r="H224" i="37"/>
  <c r="H253" i="37"/>
  <c r="I36" i="37"/>
  <c r="I66" i="37"/>
  <c r="I17" i="37"/>
  <c r="I54" i="37"/>
  <c r="I98" i="37"/>
  <c r="I132" i="37"/>
  <c r="I168" i="37"/>
  <c r="I202" i="37"/>
  <c r="I243" i="37"/>
  <c r="H25" i="37"/>
  <c r="H61" i="37"/>
  <c r="H95" i="37"/>
  <c r="H133" i="37"/>
  <c r="H171" i="37"/>
  <c r="H204" i="37"/>
  <c r="H242" i="37"/>
  <c r="I18" i="37"/>
  <c r="I62" i="37"/>
  <c r="I99" i="37"/>
  <c r="I135" i="37"/>
  <c r="I169" i="37"/>
  <c r="I203" i="37"/>
  <c r="I245" i="37"/>
  <c r="H26" i="37"/>
  <c r="H64" i="37"/>
  <c r="H96" i="37"/>
  <c r="H137" i="37"/>
  <c r="H173" i="37"/>
  <c r="H205" i="37"/>
  <c r="H243" i="37"/>
  <c r="I19" i="37"/>
  <c r="I65" i="37"/>
  <c r="I100" i="37"/>
  <c r="I137" i="37"/>
  <c r="I170" i="37"/>
  <c r="I209" i="37"/>
  <c r="I246" i="37"/>
  <c r="H27" i="37"/>
  <c r="H65" i="37"/>
  <c r="H97" i="37"/>
  <c r="H139" i="37"/>
  <c r="H174" i="37"/>
  <c r="H206" i="37"/>
  <c r="H244" i="37"/>
  <c r="I21" i="37"/>
  <c r="I67" i="37"/>
  <c r="I101" i="37"/>
  <c r="I139" i="37"/>
  <c r="I171" i="37"/>
  <c r="I213" i="37"/>
  <c r="I247" i="37"/>
  <c r="H28" i="37"/>
  <c r="H66" i="37"/>
  <c r="H99" i="37"/>
  <c r="H140" i="37"/>
  <c r="H175" i="37"/>
  <c r="H207" i="37"/>
  <c r="H245" i="37"/>
  <c r="I22" i="37"/>
  <c r="I69" i="37"/>
  <c r="I102" i="37"/>
  <c r="I140" i="37"/>
  <c r="I172" i="37"/>
  <c r="I214" i="37"/>
  <c r="I249" i="37"/>
  <c r="H29" i="37"/>
  <c r="H67" i="37"/>
  <c r="H104" i="37"/>
  <c r="H141" i="37"/>
  <c r="H176" i="37"/>
  <c r="H209" i="37"/>
  <c r="H246" i="37"/>
  <c r="I23" i="37"/>
  <c r="I70" i="37"/>
  <c r="I103" i="37"/>
  <c r="I141" i="37"/>
  <c r="I173" i="37"/>
  <c r="I215" i="37"/>
  <c r="I250" i="37"/>
  <c r="H30" i="37"/>
  <c r="H68" i="37"/>
  <c r="H107" i="37"/>
  <c r="H143" i="37"/>
  <c r="H177" i="37"/>
  <c r="H211" i="37"/>
  <c r="H247" i="37"/>
  <c r="I29" i="37"/>
  <c r="I71" i="37"/>
  <c r="I104" i="37"/>
  <c r="I142" i="37"/>
  <c r="I179" i="37"/>
  <c r="I216" i="37"/>
  <c r="I251" i="37"/>
  <c r="H33" i="37"/>
  <c r="H69" i="37"/>
  <c r="H108" i="37"/>
  <c r="H144" i="37"/>
  <c r="H178" i="37"/>
  <c r="H214" i="37"/>
  <c r="H251" i="37"/>
  <c r="I35" i="37"/>
  <c r="I73" i="37"/>
  <c r="I106" i="37"/>
  <c r="I143" i="37"/>
  <c r="I181" i="37"/>
  <c r="I217" i="37"/>
  <c r="I252" i="37"/>
  <c r="H35" i="37"/>
  <c r="H70" i="37"/>
  <c r="H110" i="37"/>
  <c r="H145" i="37"/>
  <c r="H179" i="37"/>
  <c r="H217" i="37"/>
  <c r="H254" i="37"/>
  <c r="I39" i="37"/>
  <c r="I76" i="37"/>
  <c r="I113" i="37"/>
  <c r="I149" i="37"/>
  <c r="I37" i="37"/>
  <c r="I74" i="37"/>
  <c r="I109" i="37"/>
  <c r="I144" i="37"/>
  <c r="I184" i="37"/>
  <c r="I219" i="37"/>
  <c r="I253" i="37"/>
  <c r="H38" i="37"/>
  <c r="H74" i="37"/>
  <c r="H112" i="37"/>
  <c r="H147" i="37"/>
  <c r="H180" i="37"/>
  <c r="H218" i="37"/>
  <c r="H3" i="37"/>
  <c r="B10" i="19" s="1"/>
  <c r="I38" i="37"/>
  <c r="I75" i="37"/>
  <c r="I111" i="37"/>
  <c r="I145" i="37"/>
  <c r="I186" i="37"/>
  <c r="I220" i="37"/>
  <c r="I254" i="37"/>
  <c r="H39" i="37"/>
  <c r="H77" i="37"/>
  <c r="H114" i="37"/>
  <c r="H148" i="37"/>
  <c r="H181" i="37"/>
  <c r="H219" i="37"/>
  <c r="I16" i="37"/>
  <c r="I53" i="37"/>
  <c r="I97" i="37"/>
  <c r="I129" i="37"/>
  <c r="I167" i="37"/>
  <c r="I201" i="37"/>
  <c r="I242" i="37"/>
  <c r="H24" i="37"/>
  <c r="H59" i="37"/>
  <c r="H94" i="37"/>
  <c r="H129" i="37"/>
  <c r="H170" i="37"/>
  <c r="H203" i="37"/>
  <c r="H240" i="37"/>
  <c r="I47" i="37"/>
  <c r="I126" i="37"/>
  <c r="I198" i="37"/>
  <c r="H22" i="37"/>
  <c r="H92" i="37"/>
  <c r="H167" i="37"/>
  <c r="H235" i="37"/>
  <c r="I48" i="37"/>
  <c r="I127" i="37"/>
  <c r="I199" i="37"/>
  <c r="H23" i="37"/>
  <c r="H93" i="37"/>
  <c r="H169" i="37"/>
  <c r="H237" i="37"/>
  <c r="I49" i="37"/>
  <c r="I128" i="37"/>
  <c r="I221" i="37"/>
  <c r="H41" i="37"/>
  <c r="H115" i="37"/>
  <c r="H182" i="37"/>
  <c r="I52" i="37"/>
  <c r="I153" i="37"/>
  <c r="I224" i="37"/>
  <c r="H46" i="37"/>
  <c r="H117" i="37"/>
  <c r="H185" i="37"/>
  <c r="I77" i="37"/>
  <c r="I154" i="37"/>
  <c r="I225" i="37"/>
  <c r="H48" i="37"/>
  <c r="H118" i="37"/>
  <c r="H188" i="37"/>
  <c r="I78" i="37"/>
  <c r="I155" i="37"/>
  <c r="I227" i="37"/>
  <c r="H49" i="37"/>
  <c r="H119" i="37"/>
  <c r="H195" i="37"/>
  <c r="I79" i="37"/>
  <c r="I158" i="37"/>
  <c r="I228" i="37"/>
  <c r="H50" i="37"/>
  <c r="H121" i="37"/>
  <c r="H197" i="37"/>
  <c r="I81" i="37"/>
  <c r="I161" i="37"/>
  <c r="I229" i="37"/>
  <c r="H51" i="37"/>
  <c r="H122" i="37"/>
  <c r="H198" i="37"/>
  <c r="I83" i="37"/>
  <c r="I163" i="37"/>
  <c r="I230" i="37"/>
  <c r="H52" i="37"/>
  <c r="H123" i="37"/>
  <c r="H199" i="37"/>
  <c r="I5" i="37"/>
  <c r="C12" i="19" s="1"/>
  <c r="I85" i="37"/>
  <c r="I164" i="37"/>
  <c r="I231" i="37"/>
  <c r="H53" i="37"/>
  <c r="H125" i="37"/>
  <c r="H200" i="37"/>
  <c r="I10" i="37"/>
  <c r="C17" i="19" s="1"/>
  <c r="I87" i="37"/>
  <c r="I165" i="37"/>
  <c r="I232" i="37"/>
  <c r="H55" i="37"/>
  <c r="H126" i="37"/>
  <c r="H201" i="37"/>
  <c r="I51" i="37"/>
  <c r="I151" i="37"/>
  <c r="I223" i="37"/>
  <c r="H42" i="37"/>
  <c r="H116" i="37"/>
  <c r="H183" i="37"/>
  <c r="I121" i="37"/>
  <c r="H20" i="37"/>
  <c r="H202" i="37"/>
  <c r="H78" i="37"/>
  <c r="I14" i="37"/>
  <c r="I123" i="37"/>
  <c r="H21" i="37"/>
  <c r="H223" i="37"/>
  <c r="I12" i="37"/>
  <c r="C19" i="19" s="1"/>
  <c r="H91" i="37"/>
  <c r="I239" i="37"/>
  <c r="H165" i="37"/>
  <c r="I124" i="37"/>
  <c r="H56" i="37"/>
  <c r="H225" i="37"/>
  <c r="I125" i="37"/>
  <c r="H226" i="37"/>
  <c r="I166" i="37"/>
  <c r="H79" i="37"/>
  <c r="H227" i="37"/>
  <c r="I188" i="37"/>
  <c r="H81" i="37"/>
  <c r="H228" i="37"/>
  <c r="I11" i="37"/>
  <c r="C18" i="19" s="1"/>
  <c r="I189" i="37"/>
  <c r="H82" i="37"/>
  <c r="H229" i="37"/>
  <c r="I190" i="37"/>
  <c r="H85" i="37"/>
  <c r="H231" i="37"/>
  <c r="I13" i="37"/>
  <c r="I191" i="37"/>
  <c r="H87" i="37"/>
  <c r="H232" i="37"/>
  <c r="I192" i="37"/>
  <c r="H89" i="37"/>
  <c r="H233" i="37"/>
  <c r="I15" i="37"/>
  <c r="I193" i="37"/>
  <c r="H90" i="37"/>
  <c r="I40" i="37"/>
  <c r="I194" i="37"/>
  <c r="I41" i="37"/>
  <c r="I195" i="37"/>
  <c r="H127" i="37"/>
  <c r="I43" i="37"/>
  <c r="I197" i="37"/>
  <c r="H149" i="37"/>
  <c r="I44" i="37"/>
  <c r="H151" i="37"/>
  <c r="I45" i="37"/>
  <c r="I3" i="37"/>
  <c r="H152" i="37"/>
  <c r="I92" i="37"/>
  <c r="H4" i="37"/>
  <c r="B11" i="19" s="1"/>
  <c r="H153" i="37"/>
  <c r="I95" i="37"/>
  <c r="H5" i="37"/>
  <c r="B12" i="19" s="1"/>
  <c r="H154" i="37"/>
  <c r="I96" i="37"/>
  <c r="H7" i="37"/>
  <c r="B14" i="19" s="1"/>
  <c r="H155" i="37"/>
  <c r="I114" i="37"/>
  <c r="H9" i="37"/>
  <c r="B16" i="19" s="1"/>
  <c r="H156" i="37"/>
  <c r="I115" i="37"/>
  <c r="H12" i="37"/>
  <c r="B19" i="19" s="1"/>
  <c r="H157" i="37"/>
  <c r="I117" i="37"/>
  <c r="H17" i="37"/>
  <c r="I247" i="39"/>
  <c r="I236" i="39"/>
  <c r="I225" i="39"/>
  <c r="I214" i="39"/>
  <c r="I203" i="39"/>
  <c r="I192" i="39"/>
  <c r="I181" i="39"/>
  <c r="I170" i="39"/>
  <c r="I159" i="39"/>
  <c r="I148" i="39"/>
  <c r="I137" i="39"/>
  <c r="I126" i="39"/>
  <c r="I115" i="39"/>
  <c r="I104" i="39"/>
  <c r="I93" i="39"/>
  <c r="I82" i="39"/>
  <c r="I71" i="39"/>
  <c r="I60" i="39"/>
  <c r="I49" i="39"/>
  <c r="I38" i="39"/>
  <c r="I27" i="39"/>
  <c r="I16" i="39"/>
  <c r="I5" i="39"/>
  <c r="H12" i="19" s="1"/>
  <c r="H247" i="39"/>
  <c r="H236" i="39"/>
  <c r="H225" i="39"/>
  <c r="H214" i="39"/>
  <c r="H203" i="39"/>
  <c r="H192" i="39"/>
  <c r="H181" i="39"/>
  <c r="H170" i="39"/>
  <c r="H159" i="39"/>
  <c r="H148" i="39"/>
  <c r="I245" i="39"/>
  <c r="I234" i="39"/>
  <c r="I223" i="39"/>
  <c r="I212" i="39"/>
  <c r="I201" i="39"/>
  <c r="I190" i="39"/>
  <c r="I179" i="39"/>
  <c r="I168" i="39"/>
  <c r="I157" i="39"/>
  <c r="I146" i="39"/>
  <c r="I135" i="39"/>
  <c r="I124" i="39"/>
  <c r="I113" i="39"/>
  <c r="I102" i="39"/>
  <c r="I91" i="39"/>
  <c r="I80" i="39"/>
  <c r="I69" i="39"/>
  <c r="I58" i="39"/>
  <c r="I47" i="39"/>
  <c r="I36" i="39"/>
  <c r="I25" i="39"/>
  <c r="I14" i="39"/>
  <c r="I3" i="39"/>
  <c r="I254" i="39"/>
  <c r="I243" i="39"/>
  <c r="I232" i="39"/>
  <c r="I221" i="39"/>
  <c r="I210" i="39"/>
  <c r="I199" i="39"/>
  <c r="I188" i="39"/>
  <c r="I177" i="39"/>
  <c r="I166" i="39"/>
  <c r="I155" i="39"/>
  <c r="I144" i="39"/>
  <c r="I133" i="39"/>
  <c r="I122" i="39"/>
  <c r="I111" i="39"/>
  <c r="I100" i="39"/>
  <c r="I89" i="39"/>
  <c r="I78" i="39"/>
  <c r="I67" i="39"/>
  <c r="I56" i="39"/>
  <c r="I45" i="39"/>
  <c r="I34" i="39"/>
  <c r="I23" i="39"/>
  <c r="I12" i="39"/>
  <c r="H19" i="19" s="1"/>
  <c r="I250" i="39"/>
  <c r="I237" i="39"/>
  <c r="H223" i="39"/>
  <c r="I209" i="39"/>
  <c r="I196" i="39"/>
  <c r="I183" i="39"/>
  <c r="I169" i="39"/>
  <c r="H156" i="39"/>
  <c r="I142" i="39"/>
  <c r="H130" i="39"/>
  <c r="I117" i="39"/>
  <c r="H105" i="39"/>
  <c r="H92" i="39"/>
  <c r="H79" i="39"/>
  <c r="H66" i="39"/>
  <c r="I53" i="39"/>
  <c r="H41" i="39"/>
  <c r="I28" i="39"/>
  <c r="I15" i="39"/>
  <c r="I249" i="39"/>
  <c r="I235" i="39"/>
  <c r="H222" i="39"/>
  <c r="I208" i="39"/>
  <c r="I195" i="39"/>
  <c r="I182" i="39"/>
  <c r="H168" i="39"/>
  <c r="I154" i="39"/>
  <c r="I141" i="39"/>
  <c r="H129" i="39"/>
  <c r="I116" i="39"/>
  <c r="I103" i="39"/>
  <c r="I90" i="39"/>
  <c r="I77" i="39"/>
  <c r="H65" i="39"/>
  <c r="I52" i="39"/>
  <c r="H40" i="39"/>
  <c r="H27" i="39"/>
  <c r="H14" i="39"/>
  <c r="H249" i="39"/>
  <c r="H235" i="39"/>
  <c r="H221" i="39"/>
  <c r="H208" i="39"/>
  <c r="H195" i="39"/>
  <c r="H182" i="39"/>
  <c r="I167" i="39"/>
  <c r="H154" i="39"/>
  <c r="H141" i="39"/>
  <c r="I128" i="39"/>
  <c r="H116" i="39"/>
  <c r="H103" i="39"/>
  <c r="H90" i="39"/>
  <c r="H77" i="39"/>
  <c r="I64" i="39"/>
  <c r="H52" i="39"/>
  <c r="I39" i="39"/>
  <c r="I26" i="39"/>
  <c r="I13" i="39"/>
  <c r="I248" i="39"/>
  <c r="H234" i="39"/>
  <c r="I220" i="39"/>
  <c r="I207" i="39"/>
  <c r="I194" i="39"/>
  <c r="I180" i="39"/>
  <c r="H167" i="39"/>
  <c r="I153" i="39"/>
  <c r="I140" i="39"/>
  <c r="H128" i="39"/>
  <c r="H115" i="39"/>
  <c r="H102" i="39"/>
  <c r="H89" i="39"/>
  <c r="I76" i="39"/>
  <c r="H64" i="39"/>
  <c r="I51" i="39"/>
  <c r="H39" i="39"/>
  <c r="H26" i="39"/>
  <c r="H13" i="39"/>
  <c r="H245" i="39"/>
  <c r="I229" i="39"/>
  <c r="I213" i="39"/>
  <c r="I197" i="39"/>
  <c r="H179" i="39"/>
  <c r="I163" i="39"/>
  <c r="I147" i="39"/>
  <c r="H132" i="39"/>
  <c r="H117" i="39"/>
  <c r="I99" i="39"/>
  <c r="H85" i="39"/>
  <c r="H70" i="39"/>
  <c r="I54" i="39"/>
  <c r="I37" i="39"/>
  <c r="H22" i="39"/>
  <c r="I7" i="39"/>
  <c r="H14" i="19" s="1"/>
  <c r="I244" i="39"/>
  <c r="H229" i="39"/>
  <c r="H213" i="39"/>
  <c r="H197" i="39"/>
  <c r="I178" i="39"/>
  <c r="H163" i="39"/>
  <c r="H147" i="39"/>
  <c r="I131" i="39"/>
  <c r="I114" i="39"/>
  <c r="H99" i="39"/>
  <c r="I84" i="39"/>
  <c r="H69" i="39"/>
  <c r="H54" i="39"/>
  <c r="H37" i="39"/>
  <c r="I21" i="39"/>
  <c r="H7" i="39"/>
  <c r="G14" i="19" s="1"/>
  <c r="H244" i="39"/>
  <c r="I228" i="39"/>
  <c r="H212" i="39"/>
  <c r="H196" i="39"/>
  <c r="H178" i="39"/>
  <c r="I162" i="39"/>
  <c r="H146" i="39"/>
  <c r="H131" i="39"/>
  <c r="H114" i="39"/>
  <c r="I98" i="39"/>
  <c r="H84" i="39"/>
  <c r="I68" i="39"/>
  <c r="H53" i="39"/>
  <c r="H36" i="39"/>
  <c r="H21" i="39"/>
  <c r="I6" i="39"/>
  <c r="H13" i="19" s="1"/>
  <c r="H243" i="39"/>
  <c r="H228" i="39"/>
  <c r="I211" i="39"/>
  <c r="H194" i="39"/>
  <c r="H177" i="39"/>
  <c r="H162" i="39"/>
  <c r="I145" i="39"/>
  <c r="I130" i="39"/>
  <c r="H113" i="39"/>
  <c r="H98" i="39"/>
  <c r="I83" i="39"/>
  <c r="H68" i="39"/>
  <c r="I242" i="39"/>
  <c r="I227" i="39"/>
  <c r="H211" i="39"/>
  <c r="I193" i="39"/>
  <c r="I176" i="39"/>
  <c r="I161" i="39"/>
  <c r="H145" i="39"/>
  <c r="I129" i="39"/>
  <c r="I112" i="39"/>
  <c r="I97" i="39"/>
  <c r="H83" i="39"/>
  <c r="H67" i="39"/>
  <c r="I50" i="39"/>
  <c r="H35" i="39"/>
  <c r="H20" i="39"/>
  <c r="H5" i="39"/>
  <c r="G12" i="19" s="1"/>
  <c r="I241" i="39"/>
  <c r="I226" i="39"/>
  <c r="H209" i="39"/>
  <c r="I191" i="39"/>
  <c r="I175" i="39"/>
  <c r="I160" i="39"/>
  <c r="I143" i="39"/>
  <c r="H127" i="39"/>
  <c r="H111" i="39"/>
  <c r="I96" i="39"/>
  <c r="I81" i="39"/>
  <c r="I65" i="39"/>
  <c r="H49" i="39"/>
  <c r="I33" i="39"/>
  <c r="H19" i="39"/>
  <c r="H4" i="39"/>
  <c r="G11" i="19" s="1"/>
  <c r="I253" i="39"/>
  <c r="I231" i="39"/>
  <c r="I206" i="39"/>
  <c r="I186" i="39"/>
  <c r="I164" i="39"/>
  <c r="I139" i="39"/>
  <c r="I120" i="39"/>
  <c r="H97" i="39"/>
  <c r="I75" i="39"/>
  <c r="H57" i="39"/>
  <c r="H34" i="39"/>
  <c r="H16" i="39"/>
  <c r="H253" i="39"/>
  <c r="H231" i="39"/>
  <c r="H206" i="39"/>
  <c r="H186" i="39"/>
  <c r="H164" i="39"/>
  <c r="H139" i="39"/>
  <c r="H120" i="39"/>
  <c r="H96" i="39"/>
  <c r="H75" i="39"/>
  <c r="H56" i="39"/>
  <c r="H33" i="39"/>
  <c r="H15" i="39"/>
  <c r="I230" i="39"/>
  <c r="I205" i="39"/>
  <c r="I185" i="39"/>
  <c r="H161" i="39"/>
  <c r="I138" i="39"/>
  <c r="I119" i="39"/>
  <c r="I95" i="39"/>
  <c r="I74" i="39"/>
  <c r="I55" i="39"/>
  <c r="I32" i="39"/>
  <c r="H12" i="39"/>
  <c r="G19" i="19" s="1"/>
  <c r="H252" i="39"/>
  <c r="H230" i="39"/>
  <c r="H205" i="39"/>
  <c r="H185" i="39"/>
  <c r="H160" i="39"/>
  <c r="H138" i="39"/>
  <c r="H119" i="39"/>
  <c r="H95" i="39"/>
  <c r="H74" i="39"/>
  <c r="H55" i="39"/>
  <c r="H32" i="39"/>
  <c r="I11" i="39"/>
  <c r="H18" i="19" s="1"/>
  <c r="H227" i="39"/>
  <c r="I204" i="39"/>
  <c r="I184" i="39"/>
  <c r="I158" i="39"/>
  <c r="H137" i="39"/>
  <c r="I118" i="39"/>
  <c r="I94" i="39"/>
  <c r="I73" i="39"/>
  <c r="H51" i="39"/>
  <c r="I31" i="39"/>
  <c r="H11" i="39"/>
  <c r="G18" i="19" s="1"/>
  <c r="H251" i="39"/>
  <c r="H226" i="39"/>
  <c r="H204" i="39"/>
  <c r="H184" i="39"/>
  <c r="H158" i="39"/>
  <c r="I136" i="39"/>
  <c r="H118" i="39"/>
  <c r="H94" i="39"/>
  <c r="H73" i="39"/>
  <c r="H50" i="39"/>
  <c r="H31" i="39"/>
  <c r="I10" i="39"/>
  <c r="H17" i="19" s="1"/>
  <c r="I224" i="39"/>
  <c r="I202" i="39"/>
  <c r="H183" i="39"/>
  <c r="H157" i="39"/>
  <c r="H136" i="39"/>
  <c r="H112" i="39"/>
  <c r="H93" i="39"/>
  <c r="I72" i="39"/>
  <c r="I48" i="39"/>
  <c r="I30" i="39"/>
  <c r="H10" i="39"/>
  <c r="G17" i="19" s="1"/>
  <c r="H248" i="39"/>
  <c r="H224" i="39"/>
  <c r="H202" i="39"/>
  <c r="H180" i="39"/>
  <c r="I156" i="39"/>
  <c r="H135" i="39"/>
  <c r="I110" i="39"/>
  <c r="I92" i="39"/>
  <c r="H72" i="39"/>
  <c r="H48" i="39"/>
  <c r="H30" i="39"/>
  <c r="I9" i="39"/>
  <c r="H16" i="19" s="1"/>
  <c r="H242" i="39"/>
  <c r="H200" i="39"/>
  <c r="I174" i="39"/>
  <c r="I152" i="39"/>
  <c r="H133" i="39"/>
  <c r="H109" i="39"/>
  <c r="H88" i="39"/>
  <c r="I66" i="39"/>
  <c r="H46" i="39"/>
  <c r="H28" i="39"/>
  <c r="H8" i="39"/>
  <c r="G15" i="19" s="1"/>
  <c r="I246" i="39"/>
  <c r="I222" i="39"/>
  <c r="H201" i="39"/>
  <c r="H176" i="39"/>
  <c r="H155" i="39"/>
  <c r="I134" i="39"/>
  <c r="H110" i="39"/>
  <c r="H91" i="39"/>
  <c r="H71" i="39"/>
  <c r="H47" i="39"/>
  <c r="I29" i="39"/>
  <c r="H9" i="39"/>
  <c r="G16" i="19" s="1"/>
  <c r="H246" i="39"/>
  <c r="H220" i="39"/>
  <c r="I200" i="39"/>
  <c r="H175" i="39"/>
  <c r="H153" i="39"/>
  <c r="H134" i="39"/>
  <c r="I109" i="39"/>
  <c r="I88" i="39"/>
  <c r="I70" i="39"/>
  <c r="I46" i="39"/>
  <c r="H29" i="39"/>
  <c r="I8" i="39"/>
  <c r="H15" i="19" s="1"/>
  <c r="H254" i="39"/>
  <c r="H232" i="39"/>
  <c r="H207" i="39"/>
  <c r="H187" i="39"/>
  <c r="H165" i="39"/>
  <c r="H140" i="39"/>
  <c r="H121" i="39"/>
  <c r="H100" i="39"/>
  <c r="H76" i="39"/>
  <c r="I57" i="39"/>
  <c r="I35" i="39"/>
  <c r="H17" i="39"/>
  <c r="I252" i="39"/>
  <c r="I251" i="39"/>
  <c r="H250" i="39"/>
  <c r="I216" i="39"/>
  <c r="H169" i="39"/>
  <c r="I121" i="39"/>
  <c r="H63" i="39"/>
  <c r="H23" i="39"/>
  <c r="H216" i="39"/>
  <c r="H166" i="39"/>
  <c r="I108" i="39"/>
  <c r="I62" i="39"/>
  <c r="I22" i="39"/>
  <c r="I198" i="39"/>
  <c r="H193" i="39"/>
  <c r="H190" i="39"/>
  <c r="I215" i="39"/>
  <c r="I165" i="39"/>
  <c r="H108" i="39"/>
  <c r="H62" i="39"/>
  <c r="I20" i="39"/>
  <c r="H210" i="39"/>
  <c r="I151" i="39"/>
  <c r="H107" i="39"/>
  <c r="H61" i="39"/>
  <c r="I18" i="39"/>
  <c r="H199" i="39"/>
  <c r="H151" i="39"/>
  <c r="I106" i="39"/>
  <c r="H60" i="39"/>
  <c r="H18" i="39"/>
  <c r="H241" i="39"/>
  <c r="I150" i="39"/>
  <c r="H106" i="39"/>
  <c r="I59" i="39"/>
  <c r="I17" i="39"/>
  <c r="I240" i="39"/>
  <c r="H198" i="39"/>
  <c r="H150" i="39"/>
  <c r="I105" i="39"/>
  <c r="H59" i="39"/>
  <c r="H6" i="39"/>
  <c r="G13" i="19" s="1"/>
  <c r="H240" i="39"/>
  <c r="I149" i="39"/>
  <c r="H104" i="39"/>
  <c r="H58" i="39"/>
  <c r="I4" i="39"/>
  <c r="H11" i="19" s="1"/>
  <c r="I239" i="39"/>
  <c r="H191" i="39"/>
  <c r="H149" i="39"/>
  <c r="I101" i="39"/>
  <c r="H45" i="39"/>
  <c r="H3" i="39"/>
  <c r="G10" i="19" s="1"/>
  <c r="H239" i="39"/>
  <c r="H144" i="39"/>
  <c r="H101" i="39"/>
  <c r="I44" i="39"/>
  <c r="I238" i="39"/>
  <c r="I189" i="39"/>
  <c r="H143" i="39"/>
  <c r="I87" i="39"/>
  <c r="H44" i="39"/>
  <c r="H215" i="39"/>
  <c r="H152" i="39"/>
  <c r="I107" i="39"/>
  <c r="I61" i="39"/>
  <c r="I19" i="39"/>
  <c r="H238" i="39"/>
  <c r="I127" i="39"/>
  <c r="I41" i="39"/>
  <c r="H122" i="39"/>
  <c r="H81" i="39"/>
  <c r="I79" i="39"/>
  <c r="I63" i="39"/>
  <c r="H171" i="39"/>
  <c r="I132" i="39"/>
  <c r="H237" i="39"/>
  <c r="H126" i="39"/>
  <c r="I40" i="39"/>
  <c r="H125" i="39"/>
  <c r="H124" i="39"/>
  <c r="I123" i="39"/>
  <c r="H123" i="39"/>
  <c r="H87" i="39"/>
  <c r="I86" i="39"/>
  <c r="H86" i="39"/>
  <c r="I43" i="39"/>
  <c r="H142" i="39"/>
  <c r="I233" i="39"/>
  <c r="I125" i="39"/>
  <c r="H38" i="39"/>
  <c r="H233" i="39"/>
  <c r="H25" i="39"/>
  <c r="I219" i="39"/>
  <c r="I24" i="39"/>
  <c r="H219" i="39"/>
  <c r="H24" i="39"/>
  <c r="I218" i="39"/>
  <c r="H218" i="39"/>
  <c r="I217" i="39"/>
  <c r="H217" i="39"/>
  <c r="H189" i="39"/>
  <c r="H188" i="39"/>
  <c r="I85" i="39"/>
  <c r="I187" i="39"/>
  <c r="H82" i="39"/>
  <c r="H174" i="39"/>
  <c r="I173" i="39"/>
  <c r="H80" i="39"/>
  <c r="H173" i="39"/>
  <c r="I172" i="39"/>
  <c r="H78" i="39"/>
  <c r="H172" i="39"/>
  <c r="I171" i="39"/>
  <c r="H43" i="39"/>
  <c r="I42" i="39"/>
  <c r="H42" i="39"/>
  <c r="I255" i="39" l="1"/>
  <c r="I255" i="37"/>
  <c r="C21" i="19" s="1"/>
  <c r="D21" i="19" s="1"/>
  <c r="H10" i="19"/>
  <c r="C10" i="19"/>
  <c r="H21" i="19" l="1"/>
  <c r="I17" i="19" s="1"/>
  <c r="D14" i="19"/>
  <c r="D10" i="19"/>
  <c r="C20" i="19"/>
  <c r="D20" i="19" s="1"/>
  <c r="D13" i="19"/>
  <c r="D16" i="19"/>
  <c r="D11" i="19"/>
  <c r="D19" i="19"/>
  <c r="D17" i="19"/>
  <c r="D18" i="19"/>
  <c r="H20" i="19"/>
  <c r="D12" i="19"/>
  <c r="D15" i="19"/>
  <c r="I13" i="19" l="1"/>
  <c r="I19" i="19"/>
  <c r="I12" i="19"/>
  <c r="I14" i="19"/>
  <c r="I16" i="19"/>
  <c r="I20" i="19"/>
  <c r="I10" i="19"/>
  <c r="I15" i="19"/>
  <c r="I11" i="19"/>
  <c r="I21" i="19"/>
  <c r="I18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Webanalysis.web.wk.wknet_54038 Lehrlingsstatistik AnzahlLehrlingeundLehrbetriebeFGRÖsterr" type="5" refreshedVersion="4" savePassword="1" deleted="1" background="1" saveData="1">
    <dbPr connection="" command="" commandType="1"/>
    <olapPr sendLocale="1" rowDrillCount="1000"/>
  </connection>
</connections>
</file>

<file path=xl/sharedStrings.xml><?xml version="1.0" encoding="utf-8"?>
<sst xmlns="http://schemas.openxmlformats.org/spreadsheetml/2006/main" count="7371" uniqueCount="585">
  <si>
    <t>Mädchen</t>
  </si>
  <si>
    <t>Lehrberuf</t>
  </si>
  <si>
    <t>Anteil an den 
weiblichen
Lehrlingen insgesamt
 in %</t>
  </si>
  <si>
    <t>1.</t>
  </si>
  <si>
    <t>Kraftfahrzeugtechnik</t>
  </si>
  <si>
    <t>2.</t>
  </si>
  <si>
    <t>3.</t>
  </si>
  <si>
    <t>Bürokauffrau</t>
  </si>
  <si>
    <t>4.</t>
  </si>
  <si>
    <t>Restaurantfachfrau</t>
  </si>
  <si>
    <t>5.</t>
  </si>
  <si>
    <t>6.</t>
  </si>
  <si>
    <t>Köchin</t>
  </si>
  <si>
    <t>Koch</t>
  </si>
  <si>
    <t>7.</t>
  </si>
  <si>
    <t>Hotel- und Gastgewerbeassistentin</t>
  </si>
  <si>
    <t>8.</t>
  </si>
  <si>
    <t>Verwaltungsassistentin</t>
  </si>
  <si>
    <t>9.</t>
  </si>
  <si>
    <t>Pharmazeutisch-kaufmännische Assistenz</t>
  </si>
  <si>
    <t>10.</t>
  </si>
  <si>
    <t>Summe "TOP-10"</t>
  </si>
  <si>
    <t>Die zehn häufigsten Lehrberufe</t>
  </si>
  <si>
    <t>Zimmerei</t>
  </si>
  <si>
    <t>Lehrlinge</t>
  </si>
  <si>
    <t>Großhandelskauffrau</t>
  </si>
  <si>
    <t>Mechatronik</t>
  </si>
  <si>
    <t>Gastronomiefachfrau</t>
  </si>
  <si>
    <t>Auswahl_Jahr</t>
  </si>
  <si>
    <t>Zeilenbeschriftungen</t>
  </si>
  <si>
    <t>Auswahl</t>
  </si>
  <si>
    <t>Karosseriebautechnik</t>
  </si>
  <si>
    <t>Lehrlinge insgesamt</t>
  </si>
  <si>
    <t>Metalltechnik</t>
  </si>
  <si>
    <t>Informationstechnologie</t>
  </si>
  <si>
    <t>Friseurin (Stylistin)</t>
  </si>
  <si>
    <t>weiblich</t>
  </si>
  <si>
    <t>AnzahlLL</t>
  </si>
  <si>
    <t>BLD</t>
  </si>
  <si>
    <t>Österreich</t>
  </si>
  <si>
    <t>Abwassertechnik</t>
  </si>
  <si>
    <t>Applikationsentwicklung - Coding</t>
  </si>
  <si>
    <t>Archiv-, Bibliotheks- und Informationsassistent/Archiv-, Bibliotheks- und In-formationsassistentin</t>
  </si>
  <si>
    <t>Assistent/Assistentin in der Sicherheitsverwaltung (gültig bis: 31.08.2026)</t>
  </si>
  <si>
    <t>Augenoptik</t>
  </si>
  <si>
    <t>Bäckerei</t>
  </si>
  <si>
    <t>Backtechnologie (gültig bis: 31.08.2025)</t>
  </si>
  <si>
    <t>Bahnreise- und Mobilitätsservice (gültig bis: 30.06.2026)</t>
  </si>
  <si>
    <t>Bankkaufmann/Bankkauffrau</t>
  </si>
  <si>
    <t>Bautechnische Assistenz</t>
  </si>
  <si>
    <t>Bautechnischer Zeichner/Bautechnische Zeichnerin</t>
  </si>
  <si>
    <t>Bauwerksabdichtungstechnik</t>
  </si>
  <si>
    <t>Bekleidungsfertiger/in</t>
  </si>
  <si>
    <t>Bekleidungsgestaltung</t>
  </si>
  <si>
    <t>Bergwerksschlosser/in - Maschinenhäuer/in (gültig bis: 31.12.2007)</t>
  </si>
  <si>
    <t>Berufsfotografie</t>
  </si>
  <si>
    <t>Berufskraftfahrer/Berufskraftfahrerin</t>
  </si>
  <si>
    <t>Beschriftungsdesign und Werbetechnik</t>
  </si>
  <si>
    <t>Betonbau</t>
  </si>
  <si>
    <t>Betonfertigteiltechnik</t>
  </si>
  <si>
    <t>Betriebsdienstleister/Betriebsdienstleisterin</t>
  </si>
  <si>
    <t>Betriebslogistikkaufmann/Betriebslogistikkauffrau</t>
  </si>
  <si>
    <t>Betriebsschlosser/in (gültig bis: 30.06.2003)</t>
  </si>
  <si>
    <t>Bildhauerei</t>
  </si>
  <si>
    <t>Binnenschifffahrt</t>
  </si>
  <si>
    <t>Blechblasinstrumentenerzeuger/in</t>
  </si>
  <si>
    <t>Bodenleger/in</t>
  </si>
  <si>
    <t>Bootbauer/in</t>
  </si>
  <si>
    <t>Brau- und Getränketechnik</t>
  </si>
  <si>
    <t>Brunnen- und Grundbau</t>
  </si>
  <si>
    <t>Buch- und Medienwirtschaft</t>
  </si>
  <si>
    <t>Buchbindetechnik und Postpresstechnologie</t>
  </si>
  <si>
    <t>Büchsenmacher/in</t>
  </si>
  <si>
    <t>Bürokaufmann/Bürokauffrau</t>
  </si>
  <si>
    <t>Chemielaborant/in (gültig bis: 30.06.2000)</t>
  </si>
  <si>
    <t>Chemieverfahrenstechnik</t>
  </si>
  <si>
    <t>Chirurgieinstrumentenerzeuger/in</t>
  </si>
  <si>
    <t>Chocolatier/Chocolatière</t>
  </si>
  <si>
    <t>Dachdecker/Dachdeckerin</t>
  </si>
  <si>
    <t>Destillateur/in</t>
  </si>
  <si>
    <t>Drogist/Drogistin</t>
  </si>
  <si>
    <t>Drucktechnik</t>
  </si>
  <si>
    <t>Druckvorstufentechniker/in</t>
  </si>
  <si>
    <t>E-Commerce-Kaufmann/E-Commerce-Kauffrau</t>
  </si>
  <si>
    <t>EDV-Kaufmann/-frau</t>
  </si>
  <si>
    <t>Einkäufer/Einkäuferin</t>
  </si>
  <si>
    <t>Einzelhandel</t>
  </si>
  <si>
    <t>Elektromechaniker/in und -maschinenbauer/in (gültig bis: 30.06.2002)</t>
  </si>
  <si>
    <t>Elektronik</t>
  </si>
  <si>
    <t>Elektrotechnik</t>
  </si>
  <si>
    <t>Entsorgungs- und Recyclingfachkraft</t>
  </si>
  <si>
    <t>Eventkaufmann/Eventkauffrau (gültig bis: 31.08.2026)</t>
  </si>
  <si>
    <t>Fahrradmechatronik (gültig bis: 31.12.2026)</t>
  </si>
  <si>
    <t>Faserverbundtechnik (gültig bis: 31.12.2030)</t>
  </si>
  <si>
    <t>Fassbinder/in</t>
  </si>
  <si>
    <t>Feinmechaniker/in (gültig bis: 30.06.2003)</t>
  </si>
  <si>
    <t>Feinoptik</t>
  </si>
  <si>
    <t>Fertigteilhausbau</t>
  </si>
  <si>
    <t>Fertigungsmesstechnik (gültig bis: 31.08.2027)</t>
  </si>
  <si>
    <t>Finanz- und Rechnungswesenassistenz</t>
  </si>
  <si>
    <t>Finanzdienstleistungskaufmann/ Finanzdienstleistungskauffrau</t>
  </si>
  <si>
    <t>Fitnessbetreuung</t>
  </si>
  <si>
    <t>Fleischer/in (gültig bis: 30.06.2000)</t>
  </si>
  <si>
    <t>Fleischverarbeitung</t>
  </si>
  <si>
    <t>Fleischverkauf</t>
  </si>
  <si>
    <t>Florist/Floristin</t>
  </si>
  <si>
    <t>Forsttechnik</t>
  </si>
  <si>
    <t>Foto- und Multimediakaufmann/-frau</t>
  </si>
  <si>
    <t>Friedhofs- und Ziergärtner/in</t>
  </si>
  <si>
    <t>Friseur (Stylist)/Friseurin (Stylistin)</t>
  </si>
  <si>
    <t>Garten- und Grünflächengestaltung</t>
  </si>
  <si>
    <t>Gastronomiefachmann/Gastronomiefachfrau</t>
  </si>
  <si>
    <t>Geoinformationstechnik (gültig bis: 30.06.2024)</t>
  </si>
  <si>
    <t>Gerberei</t>
  </si>
  <si>
    <t>Gießereitechnik</t>
  </si>
  <si>
    <t>Glasbautechnik</t>
  </si>
  <si>
    <t>Glasbläser/in und Glasinstrumentenerzeuger/in</t>
  </si>
  <si>
    <t>Glasmacherei</t>
  </si>
  <si>
    <t>Glasverfahrenstechnik (gültig bis: 31.05.2025)</t>
  </si>
  <si>
    <t>Gleisbautechnik</t>
  </si>
  <si>
    <t>Gold- und Silberschmied/in und Juwelier/in</t>
  </si>
  <si>
    <t>Gold-, Silber- u Perlensticker/in</t>
  </si>
  <si>
    <t>Großhandelskaufmann/Großhandelskauffrau</t>
  </si>
  <si>
    <t>Hafner/in</t>
  </si>
  <si>
    <t>Handschuhmacher/in</t>
  </si>
  <si>
    <t>Harmonikamacher/in</t>
  </si>
  <si>
    <t>Hochbauspezialist/Hochbauspezialistin (gültig bis: 31.08.2026)</t>
  </si>
  <si>
    <t>Hohlglasveredler/in - Glasmalerei</t>
  </si>
  <si>
    <t>Hohlglasveredler/in - Gravur</t>
  </si>
  <si>
    <t>Hohlglasveredler/in - Kugeln</t>
  </si>
  <si>
    <t>Holzblasinstrumentenerzeugung</t>
  </si>
  <si>
    <t>Holztechnik</t>
  </si>
  <si>
    <t>Hörgeräteakustiker/in</t>
  </si>
  <si>
    <t>Hotel- und Gastgewerbeassistent/in</t>
  </si>
  <si>
    <t>Hotel- und Restaurantfachmann/Hotel- und Restaurantfachfrau</t>
  </si>
  <si>
    <t>Hotelkaufmann/Hotelkauffrau</t>
  </si>
  <si>
    <t>Hufschmied/in</t>
  </si>
  <si>
    <t>Immobilienkaufmann/Immobilienkauffrau</t>
  </si>
  <si>
    <t>Industriekaufmann/Industriekauffrau (gültig bis: 31.08.2026)</t>
  </si>
  <si>
    <t>Informations- und Telekommunikationssysteme-Elektronik (gültig bis: 30.06.2007)</t>
  </si>
  <si>
    <t>Informations- und Telekommunikationssysteme-Kaufmann/-frau (gültig bis: 30.03.2006)</t>
  </si>
  <si>
    <t>Installations- und Gebäudetechnik</t>
  </si>
  <si>
    <t>Kälteanlagentechnik</t>
  </si>
  <si>
    <t>Kanzleiassistent/Kanzleiassistentin</t>
  </si>
  <si>
    <t>Kartonagewarenerzeuger/in</t>
  </si>
  <si>
    <t>Keramiker/in</t>
  </si>
  <si>
    <t>Kerammaler/in</t>
  </si>
  <si>
    <t>Klavierbau</t>
  </si>
  <si>
    <t>Koch/Köchin</t>
  </si>
  <si>
    <t>Konditorei (Zuckerbäckerei)</t>
  </si>
  <si>
    <t>Konstrukteur/in</t>
  </si>
  <si>
    <t>Korb- und Möbelflechter/in (gültig bis: 31.12.2007)</t>
  </si>
  <si>
    <t>Kunststofftechnologie</t>
  </si>
  <si>
    <t>Kunststoffverfahrenstechnik</t>
  </si>
  <si>
    <t>Kupferschmied/in</t>
  </si>
  <si>
    <t>Labortechnik</t>
  </si>
  <si>
    <t>Lackiertechnik</t>
  </si>
  <si>
    <t>Land- und Baumaschinentechnik</t>
  </si>
  <si>
    <t>Lebensmitteltechnik</t>
  </si>
  <si>
    <t>Lebzelter/in und Wachszieher/in</t>
  </si>
  <si>
    <t>Luftfahrzeugtechnik</t>
  </si>
  <si>
    <t>Maler/in und Beschichtungstechniker/in</t>
  </si>
  <si>
    <t>Maschinenschlosser/in (gültig bis: 30.06.2003)</t>
  </si>
  <si>
    <t>Maskenbildner/Maskenbildnerin (gültig bis: 31.12.2026)</t>
  </si>
  <si>
    <t>Masseur/Masseurin</t>
  </si>
  <si>
    <t>Mechaniker/in (gültig bis: 30.06.2003)</t>
  </si>
  <si>
    <t>Medienfachmann/Medienfachfrau</t>
  </si>
  <si>
    <t>Medizinproduktekaufmann/Medizinproduktekauffrau</t>
  </si>
  <si>
    <t>Metallbearbeitung</t>
  </si>
  <si>
    <t>Metalldesign</t>
  </si>
  <si>
    <t>Metallgießer/in</t>
  </si>
  <si>
    <t>Metallurgie und Umformtechnik</t>
  </si>
  <si>
    <t>Miedererzeuger/in</t>
  </si>
  <si>
    <t>Milchtechnologie</t>
  </si>
  <si>
    <t>Mobilitätsservice</t>
  </si>
  <si>
    <t>Oberflächentechnik</t>
  </si>
  <si>
    <t>Oberteilherrichter/in</t>
  </si>
  <si>
    <t>Obst- und Gemüsekonservierer/in</t>
  </si>
  <si>
    <t>Ofenbau- und Verlegetechnik</t>
  </si>
  <si>
    <t>Optiker/in (gültig bis: 30.06.2000)</t>
  </si>
  <si>
    <t>Orgelbau</t>
  </si>
  <si>
    <t>Orthopädieschuhmacher/in</t>
  </si>
  <si>
    <t>Orthopädietechnik</t>
  </si>
  <si>
    <t>Papiertechnik</t>
  </si>
  <si>
    <t>Personaldienstleistung</t>
  </si>
  <si>
    <t>Pflasterer/Pflasterin</t>
  </si>
  <si>
    <t>Pflegeassistenz-AV</t>
  </si>
  <si>
    <t>Pflegefachassistenz-AV</t>
  </si>
  <si>
    <t>Pharmatechnologie</t>
  </si>
  <si>
    <t>Physiklaborant/in (gültig bis: 30.04.2022)</t>
  </si>
  <si>
    <t>Platten- und Fliesenleger/in</t>
  </si>
  <si>
    <t>Polsterer/Polsterin</t>
  </si>
  <si>
    <t>Präparator/in</t>
  </si>
  <si>
    <t>Prozesstechnik</t>
  </si>
  <si>
    <t>Prüftechnik - Schwerpunkt Baustoffe</t>
  </si>
  <si>
    <t>Prüftechnik - Schwerpunkt Physik</t>
  </si>
  <si>
    <t>Rauchfangkehrer/Rauchfangkehrerin</t>
  </si>
  <si>
    <t>Reifen- und Vulkanisationstechnik</t>
  </si>
  <si>
    <t>Reinigungstechnik</t>
  </si>
  <si>
    <t>Reisebüroassistent/Reisebüroassistentin</t>
  </si>
  <si>
    <t>Reprografie</t>
  </si>
  <si>
    <t>Restaurantfachmann/Restaurantfachfrau</t>
  </si>
  <si>
    <t>Rotgerber/in (gültig bis: 30.06.2001)</t>
  </si>
  <si>
    <t>Sattlerei</t>
  </si>
  <si>
    <t>Schädlingsbekämpfer/in</t>
  </si>
  <si>
    <t>Schuhfertigung</t>
  </si>
  <si>
    <t>Schuhmacher/in</t>
  </si>
  <si>
    <t>Seilbahntechnik</t>
  </si>
  <si>
    <t>Skibautechnik</t>
  </si>
  <si>
    <t>Sonnenschutztechnik</t>
  </si>
  <si>
    <t>Speditionskaufmann/Speditionskauffrau</t>
  </si>
  <si>
    <t>Speditionslogistik</t>
  </si>
  <si>
    <t>Spengler/Spenglerin</t>
  </si>
  <si>
    <t>Sportadministrator/Sportadministratorin</t>
  </si>
  <si>
    <t>Sportgerätefachkraft (gültig bis: 31.12.2026)</t>
  </si>
  <si>
    <t>Standardisierte Ausbildung Teilqualifikation Metall – OÖ</t>
  </si>
  <si>
    <t>Steinmetz/Steinmetzin</t>
  </si>
  <si>
    <t>Steinmetztechnik</t>
  </si>
  <si>
    <t>Stempelerzeuger/in und Flexograph/in (gültig bis: 31.07.2021)</t>
  </si>
  <si>
    <t>Steuerassistenz</t>
  </si>
  <si>
    <t>Stickereizeichner/in (gültig bis: 31.05.2013)</t>
  </si>
  <si>
    <t>Stoffdrucker/in (gültig bis: 31.05.2013)</t>
  </si>
  <si>
    <t>Straßenerhaltungsfachmann/-frau</t>
  </si>
  <si>
    <t>Streich- und Saiteninstrumentenbau</t>
  </si>
  <si>
    <t>Stuckateur/in und Trockenausbauer/in</t>
  </si>
  <si>
    <t>Systemgastronomiefachkraft</t>
  </si>
  <si>
    <t>Tapezierer/in und Dekorateur/in</t>
  </si>
  <si>
    <t>Technischer Zeichner/Technische Zeichnerin</t>
  </si>
  <si>
    <t>Textilchemie</t>
  </si>
  <si>
    <t>Textilgestaltung</t>
  </si>
  <si>
    <t>Textilreiniger/in</t>
  </si>
  <si>
    <t>Textiltechnologie</t>
  </si>
  <si>
    <t>Tiefbau</t>
  </si>
  <si>
    <t>Tiefbauspezialist/Tiefbauspezialistin (gültig bis: 31.08.2026)</t>
  </si>
  <si>
    <t>Tierärztliche Ordinationsassistenz</t>
  </si>
  <si>
    <t>Tierpfleger/in</t>
  </si>
  <si>
    <t>Tischlerei - Schwerpunkt Allgemeine Tischlerei</t>
  </si>
  <si>
    <t>Tischlerei - Schwerpunkt Drechslerei</t>
  </si>
  <si>
    <t>Tischlereitechnik - Schwerpunkt Modell- und Formenbau</t>
  </si>
  <si>
    <t>Tischlereitechnik - Schwerpunkt Planung</t>
  </si>
  <si>
    <t>Tischlereitechnik - Schwerpunkt Produktion</t>
  </si>
  <si>
    <t>Transportbetontechnik</t>
  </si>
  <si>
    <t>Uhrmacher/in - Zeitmesstechniker/in</t>
  </si>
  <si>
    <t>Veranstaltungstechnik</t>
  </si>
  <si>
    <t>Verfahrenstechnik für Getreidewirtschaft</t>
  </si>
  <si>
    <t>Vergolden und Staffieren</t>
  </si>
  <si>
    <t>Vermessungs- und Geoinformationstechnik</t>
  </si>
  <si>
    <t>Vermessungstechniker/in (gültig bis: 30.06.2024)</t>
  </si>
  <si>
    <t>Verpackungstechnik</t>
  </si>
  <si>
    <t>Versicherungskaufmann/Versicherungskauffrau</t>
  </si>
  <si>
    <t>Verwaltungsassistent/Verwaltungsassistentin</t>
  </si>
  <si>
    <t>Waffen- und Munitionshändler/in</t>
  </si>
  <si>
    <t>Waffenmechaniker/in</t>
  </si>
  <si>
    <t>Wärme-, Kälte-, Schall- und Brandschutztechnik</t>
  </si>
  <si>
    <t>Wasserleitungsinstallateur/in (gültig bis: 30.06.2001)</t>
  </si>
  <si>
    <t>Werkstofftechnik</t>
  </si>
  <si>
    <t>Werkzeugmacher/in (gültig bis: 30.06.2003)</t>
  </si>
  <si>
    <t>Zahnärztliche Fachassistenz</t>
  </si>
  <si>
    <t>Zahntechnik</t>
  </si>
  <si>
    <t>Zimmereitechnik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</si>
  <si>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</si>
  <si>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</si>
  <si>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</si>
  <si>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</si>
  <si>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</si>
  <si>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</si>
  <si>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</si>
  <si>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</si>
  <si>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</si>
  <si>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Auswahl_Bundesland</t>
  </si>
  <si>
    <t>Gesamtergebnis</t>
  </si>
  <si>
    <t>Berechnung: Einfach- und Doppellehren (nur der 1. Lehrberuf), Schwerpunkte und die Vorgängerlehrberufe</t>
  </si>
  <si>
    <t>männlich</t>
  </si>
  <si>
    <t>Medienfachmann</t>
  </si>
  <si>
    <t>Medienfachfrau</t>
  </si>
  <si>
    <t>Maler und Beschichtungstechniker</t>
  </si>
  <si>
    <t>Malerin und Beschichtungstechnikerin</t>
  </si>
  <si>
    <t>Bürokaufmann</t>
  </si>
  <si>
    <t>Friseur (Stylist)</t>
  </si>
  <si>
    <t>Hotel- und Gastgewerbeassistent</t>
  </si>
  <si>
    <t>Tapezierer und Dekorateur</t>
  </si>
  <si>
    <t>Tapeziererin und Dekorateurin</t>
  </si>
  <si>
    <t>Polsterer</t>
  </si>
  <si>
    <t>Polsterin</t>
  </si>
  <si>
    <t>Technischer Zeichner</t>
  </si>
  <si>
    <t>Technische Zeichnerin</t>
  </si>
  <si>
    <t>Nah- und Distributionslogistik</t>
  </si>
  <si>
    <t>Berufskraftfahrer</t>
  </si>
  <si>
    <t>Berufskraftfahrerin</t>
  </si>
  <si>
    <t>Uhrmacher - Zeitmesstechniker</t>
  </si>
  <si>
    <t>Uhrmacherin - Zeitmesstechnikerin</t>
  </si>
  <si>
    <t>Betonbauspezialist/Betonbauspezialistin (gültig bis: 31.08.2026)</t>
  </si>
  <si>
    <t>Betonbauspezialist</t>
  </si>
  <si>
    <t>Betonbauspezialistin</t>
  </si>
  <si>
    <t>Reisebüroassistent</t>
  </si>
  <si>
    <t>Reisebüroassistentin</t>
  </si>
  <si>
    <t>Betriebsdienstleister</t>
  </si>
  <si>
    <t>Betriebsdienstleisterin</t>
  </si>
  <si>
    <t>Standardisiertes Ausbildungsprogramm Kunststoff - OÖ</t>
  </si>
  <si>
    <t>Betriebslogistikkaufmann</t>
  </si>
  <si>
    <t>Betriebslogistikkauffrau</t>
  </si>
  <si>
    <t>Verwaltungsassistent</t>
  </si>
  <si>
    <t>Bahnreise- und Mobilitätsservice</t>
  </si>
  <si>
    <t>Blechblasinstrumentenerzeuger</t>
  </si>
  <si>
    <t>Blechblasinstrumentenerzeugerin</t>
  </si>
  <si>
    <t>Metallgießer</t>
  </si>
  <si>
    <t>Metallgießerin</t>
  </si>
  <si>
    <t>Bodenleger</t>
  </si>
  <si>
    <t>Bodenlegerin</t>
  </si>
  <si>
    <t>Bootbauer</t>
  </si>
  <si>
    <t>Bootbauerin</t>
  </si>
  <si>
    <t>Schädlingsbekämpfer</t>
  </si>
  <si>
    <t>Schädlingsbekämpferin</t>
  </si>
  <si>
    <t>Spengler</t>
  </si>
  <si>
    <t>Spenglerin</t>
  </si>
  <si>
    <t>Straßenerhaltungsfachmann</t>
  </si>
  <si>
    <t>Straßenerhaltungsfachfrau</t>
  </si>
  <si>
    <t>Büchsenmacher</t>
  </si>
  <si>
    <t>Büchsenmacherin</t>
  </si>
  <si>
    <t>Chocolatier</t>
  </si>
  <si>
    <t>Chocolatière</t>
  </si>
  <si>
    <t>Dachdecker</t>
  </si>
  <si>
    <t>Dachdeckerin</t>
  </si>
  <si>
    <t>Destillateur</t>
  </si>
  <si>
    <t>Destillateurin</t>
  </si>
  <si>
    <t>Masseur</t>
  </si>
  <si>
    <t>Masseurin</t>
  </si>
  <si>
    <t>Drogist</t>
  </si>
  <si>
    <t>Drogistin</t>
  </si>
  <si>
    <t>Druckvorstufentechniker</t>
  </si>
  <si>
    <t>Druckvorstufentechnikerin</t>
  </si>
  <si>
    <t>Oberteilherrichter</t>
  </si>
  <si>
    <t>Oberteilherrichterin</t>
  </si>
  <si>
    <t>E-Commerce-Kaufmann</t>
  </si>
  <si>
    <t>E-Commerce-Kauffrau</t>
  </si>
  <si>
    <t>EDV-Kaufmann</t>
  </si>
  <si>
    <t>EDV-Kauffrau</t>
  </si>
  <si>
    <t>Einkäufer</t>
  </si>
  <si>
    <t>Einkäuferin</t>
  </si>
  <si>
    <t>Physiklaborant</t>
  </si>
  <si>
    <t>Physiklaborantin</t>
  </si>
  <si>
    <t>Archiv-, Bibliotheks- und Informationsassistent</t>
  </si>
  <si>
    <t>Archiv-, Bibliotheks- und In-formationsassistentin</t>
  </si>
  <si>
    <t>Einzelhandel - Schwerpunkt Digitaler Verkauf</t>
  </si>
  <si>
    <t>Restaurantfachmann</t>
  </si>
  <si>
    <t>Schuhmacher</t>
  </si>
  <si>
    <t>Schuhmacherin</t>
  </si>
  <si>
    <t>Speditionskaufmann</t>
  </si>
  <si>
    <t>Speditionskauffrau</t>
  </si>
  <si>
    <t>Eventkaufmann</t>
  </si>
  <si>
    <t>Eventkauffrau</t>
  </si>
  <si>
    <t>Sportgerätefachkraft</t>
  </si>
  <si>
    <t>Fahrradmechatronik</t>
  </si>
  <si>
    <t>Faserverbundtechnik</t>
  </si>
  <si>
    <t>Fassbinder</t>
  </si>
  <si>
    <t>Fassbinderin</t>
  </si>
  <si>
    <t>Tiefbauspezialist/Tiefbauspezialistin - Schwerpunkt Tunnelbautechnik (gültig bis: 31.08.2026)</t>
  </si>
  <si>
    <t>Tiefbauspezialist - Schwerpunkt Tunnelbautechnik</t>
  </si>
  <si>
    <t>Tiefbauspezialistin - Schwerpunkt Tunnelbautechnik</t>
  </si>
  <si>
    <t>Fernwärmetechnik (gültig bis: 31.12.2030)</t>
  </si>
  <si>
    <t>Fernwärmetechnik</t>
  </si>
  <si>
    <t xml:space="preserve">Fertigungsmesstechnik </t>
  </si>
  <si>
    <t>Fertigungsmesstechnik</t>
  </si>
  <si>
    <t>Finanzdienstleistungskaufmann</t>
  </si>
  <si>
    <t>Finanzdienstleistungskauffrau</t>
  </si>
  <si>
    <t>Waffenmechaniker</t>
  </si>
  <si>
    <t>Waffenmechanikerin</t>
  </si>
  <si>
    <t>Florist</t>
  </si>
  <si>
    <t>Floristin</t>
  </si>
  <si>
    <t>Maskenbildner</t>
  </si>
  <si>
    <t>Maskenbildnerin</t>
  </si>
  <si>
    <t>Bankkaufmann</t>
  </si>
  <si>
    <t>Bankkauffrau</t>
  </si>
  <si>
    <t>Foto- und Multimediakaufmann</t>
  </si>
  <si>
    <t>Foto- und Multimediakauffrau</t>
  </si>
  <si>
    <t>Medizinproduktekaufmann</t>
  </si>
  <si>
    <t>Medizinproduktekauffrau</t>
  </si>
  <si>
    <t>Friedhofs- und Ziergärtner</t>
  </si>
  <si>
    <t>Friedhofs- und Ziergärtnerin</t>
  </si>
  <si>
    <t>Assistent in der Sicherheitsverwaltung</t>
  </si>
  <si>
    <t>Assistentin in der Sicherheitsverwaltung</t>
  </si>
  <si>
    <t>Bautechnischer Zeichner</t>
  </si>
  <si>
    <t>Bautechnische Zeichnerin</t>
  </si>
  <si>
    <t>Gastronomiefachmann</t>
  </si>
  <si>
    <t>Geoinformationstechnik</t>
  </si>
  <si>
    <t>Orthopädieschuhmacher</t>
  </si>
  <si>
    <t>Orthopädieschuhmacherin</t>
  </si>
  <si>
    <t>Pflasterer</t>
  </si>
  <si>
    <t>Pflasterin</t>
  </si>
  <si>
    <t>Glasbläser und Glasinstrumentenerzeuger</t>
  </si>
  <si>
    <t>Glasbläserin und Glasinstrumentenerzeugerin</t>
  </si>
  <si>
    <t>Glasverfahrenstechnik</t>
  </si>
  <si>
    <t>Platten- und Fliesenleger</t>
  </si>
  <si>
    <t>Platten- und Fliesenlegerin</t>
  </si>
  <si>
    <t>Gold- und Silberschmied und Juwelier</t>
  </si>
  <si>
    <t>Gold- und Silberschmiedin und Juwelierin</t>
  </si>
  <si>
    <t>Präparator</t>
  </si>
  <si>
    <t>Präparatorin</t>
  </si>
  <si>
    <t>Großhandelskaufmann</t>
  </si>
  <si>
    <t>Hafner</t>
  </si>
  <si>
    <t>Hafnerin</t>
  </si>
  <si>
    <t>Rauchfangkehrer</t>
  </si>
  <si>
    <t>Rauchfangkehrerin</t>
  </si>
  <si>
    <t>Harmonikamacher</t>
  </si>
  <si>
    <t>Harmonikamacherin</t>
  </si>
  <si>
    <t>Hochbau</t>
  </si>
  <si>
    <t>Hochbauspezialist</t>
  </si>
  <si>
    <t>Hochbauspezialistin</t>
  </si>
  <si>
    <t>Hörgeräteakustiker</t>
  </si>
  <si>
    <t>Hörgeräteakustikerin</t>
  </si>
  <si>
    <t>Hotel- und Restaurantfachmann</t>
  </si>
  <si>
    <t>Hotel- und Restaurantfachfrau</t>
  </si>
  <si>
    <t>Sportadministrator</t>
  </si>
  <si>
    <t>Sportadministratorin</t>
  </si>
  <si>
    <t>Hotelkaufmann</t>
  </si>
  <si>
    <t>Hotelkauffrau</t>
  </si>
  <si>
    <t>Hufschmied</t>
  </si>
  <si>
    <t>Hufschmiedin</t>
  </si>
  <si>
    <t>Steinmetz</t>
  </si>
  <si>
    <t>Steinmetzin</t>
  </si>
  <si>
    <t>Immobilienkaufmann</t>
  </si>
  <si>
    <t>Immobilienkauffrau</t>
  </si>
  <si>
    <t>Industriekaufmann</t>
  </si>
  <si>
    <t>Industriekauffrau</t>
  </si>
  <si>
    <t>Stuckateur und Trockenausbauer</t>
  </si>
  <si>
    <t>Stuckateurin und Trockenausbauerin</t>
  </si>
  <si>
    <t>Textilreiniger</t>
  </si>
  <si>
    <t>Textilreinigerin</t>
  </si>
  <si>
    <t>Kanzleiassistent</t>
  </si>
  <si>
    <t>Kanzleiassistentin</t>
  </si>
  <si>
    <t>Tiefbauspezialist</t>
  </si>
  <si>
    <t>Tiefbauspezialistin</t>
  </si>
  <si>
    <t>Kartonagewarenerzeuger</t>
  </si>
  <si>
    <t>Kartonagewarenerzeugerin</t>
  </si>
  <si>
    <t>Tierpfleger</t>
  </si>
  <si>
    <t>Tierpflegerin</t>
  </si>
  <si>
    <t>Keramiker</t>
  </si>
  <si>
    <t>Keramikerin</t>
  </si>
  <si>
    <t>Kerammaler</t>
  </si>
  <si>
    <t>Kerammalerin</t>
  </si>
  <si>
    <t>Bekleidungsfertiger</t>
  </si>
  <si>
    <t>Bekleidungsfertigerin</t>
  </si>
  <si>
    <t>Vermessungstechniker</t>
  </si>
  <si>
    <t>Vermessungstechnikerin</t>
  </si>
  <si>
    <t>Versicherungskaufmann</t>
  </si>
  <si>
    <t>Versicherungskauffrau</t>
  </si>
  <si>
    <t>Waffen- und Munitionshändler</t>
  </si>
  <si>
    <t>Waffen- und Munitionshändlerin</t>
  </si>
  <si>
    <t>Backtechnologie</t>
  </si>
  <si>
    <t>Konstrukteur</t>
  </si>
  <si>
    <t>Konstrukteurin</t>
  </si>
  <si>
    <t>Überleitung_W</t>
  </si>
  <si>
    <t>Index</t>
  </si>
  <si>
    <t>Bergwerksschlosser - Maschinenhäuer</t>
  </si>
  <si>
    <t>Betriebsschlosser</t>
  </si>
  <si>
    <t>Chemielaborant</t>
  </si>
  <si>
    <t>Chirurgieinstrumentenerzeuger</t>
  </si>
  <si>
    <t>Elektromechaniker und -maschinenbauer</t>
  </si>
  <si>
    <t>Feinmechaniker</t>
  </si>
  <si>
    <t>Fleischer</t>
  </si>
  <si>
    <t>Gold-, Silber- u Perlensticker</t>
  </si>
  <si>
    <t>Handschuhmacher</t>
  </si>
  <si>
    <t>Hohlglasveredler - Glasmalerei</t>
  </si>
  <si>
    <t>Hohlglasveredler - Gravur</t>
  </si>
  <si>
    <t>Hohlglasveredler - Kugeln</t>
  </si>
  <si>
    <t>Informations- und Telekommunikationssysteme-Elektronik</t>
  </si>
  <si>
    <t>Informations- und Telekommunikationssysteme-Kaufmann</t>
  </si>
  <si>
    <t>Korb- und Möbelflechter</t>
  </si>
  <si>
    <t>Kupferschmied</t>
  </si>
  <si>
    <t>Lebzelter und Wachszieher</t>
  </si>
  <si>
    <t>Maschinenschlosser</t>
  </si>
  <si>
    <t>Mechaniker</t>
  </si>
  <si>
    <t>Miedererzeuger</t>
  </si>
  <si>
    <t>Obst- und Gemüsekonservierer</t>
  </si>
  <si>
    <t>Optiker</t>
  </si>
  <si>
    <t>Rotgerber</t>
  </si>
  <si>
    <t>Stempelerzeuger und Flexograph</t>
  </si>
  <si>
    <t>Stickereizeichner</t>
  </si>
  <si>
    <t>Stoffdrucker</t>
  </si>
  <si>
    <t>Wasserleitungsinstallateur</t>
  </si>
  <si>
    <t>Werkzeugmacher</t>
  </si>
  <si>
    <t>Zahntechnische Fachassistenz</t>
  </si>
  <si>
    <t>Bergwerksschlosserin - Maschinenhäuerin</t>
  </si>
  <si>
    <t>Betriebsschlosserin</t>
  </si>
  <si>
    <t>Chemielaborantin</t>
  </si>
  <si>
    <t>Chirurgieinstrumentenerzeugerin</t>
  </si>
  <si>
    <t>Elektromechanikerin und -maschinenbauerin</t>
  </si>
  <si>
    <t>Feinmechanikerin</t>
  </si>
  <si>
    <t>Fleischerin</t>
  </si>
  <si>
    <t>Gold-, Silber- u Perlenstickerin</t>
  </si>
  <si>
    <t>Handschuhmacherin</t>
  </si>
  <si>
    <t>Hohlglasveredlerin - Glasmalerei</t>
  </si>
  <si>
    <t>Hohlglasveredlerin - Gravur</t>
  </si>
  <si>
    <t>Hohlglasveredlerin - Kugeln</t>
  </si>
  <si>
    <t>Informations- und Telekommunikationssysteme-Kauffrau</t>
  </si>
  <si>
    <t>Korb- und Möbelflechterin</t>
  </si>
  <si>
    <t>Kupferschmiedin</t>
  </si>
  <si>
    <t>Lebzelterin und Wachszieherin</t>
  </si>
  <si>
    <t>Maschinenschlosserin</t>
  </si>
  <si>
    <t>Mechanikerin</t>
  </si>
  <si>
    <t>Miedererzeugerin</t>
  </si>
  <si>
    <t>Obst- und Gemüsekonserviererin</t>
  </si>
  <si>
    <t>Optikerin</t>
  </si>
  <si>
    <t>Rotgerberin</t>
  </si>
  <si>
    <t>Stempelerzeugerin und Flexographin</t>
  </si>
  <si>
    <t>Stickereizeichnerin</t>
  </si>
  <si>
    <t>Stoffdruckerin</t>
  </si>
  <si>
    <t>Wasserleitungsinstallateurin</t>
  </si>
  <si>
    <t>Werkzeugmacherin</t>
  </si>
  <si>
    <t>Formenbauer/in (gültig bis: 30.06.2003)</t>
  </si>
  <si>
    <t>Gas- und Wasserleitungsinstallateur/in (gültig bis: 31.12.2000)</t>
  </si>
  <si>
    <t>Landmaschinenmechaniker/in (gültig bis: 30.06.1999)</t>
  </si>
  <si>
    <t>Sportartikelmonteur/in (gültig bis: 31.10.2001)</t>
  </si>
  <si>
    <t>Waagenhersteller/in</t>
  </si>
  <si>
    <t>Zinngießer/in (gültig bis: 30.06.2010)</t>
  </si>
  <si>
    <t>Tiefdruckformenhersteller/in (gültig bis: 31.12.2007)</t>
  </si>
  <si>
    <t>Leichtflugzeugbauer/in (gültig bis: 31.05.2019)</t>
  </si>
  <si>
    <t>Universalhärter/in (gültig bis: 30.06.2002)</t>
  </si>
  <si>
    <t>Wagner/in</t>
  </si>
  <si>
    <t>Rauwarenzurichter/in (gültig bis: 31.05.2019)</t>
  </si>
  <si>
    <t>Kristallschleiftechnik (gültig bis: 31.07.2021)</t>
  </si>
  <si>
    <t>Gold-, Silber- u Metallschläger/in (gültig bis: 31.12.2007)</t>
  </si>
  <si>
    <t>Karosseur/in (gültig bis: 31.12.2007)</t>
  </si>
  <si>
    <t>Formenbauer</t>
  </si>
  <si>
    <t>Gas- und Wasserleitungsinstallateur</t>
  </si>
  <si>
    <t>Formenbauerin</t>
  </si>
  <si>
    <t>Gas- und Wasserleitungsinstallateurin</t>
  </si>
  <si>
    <t>Landmaschinenmechaniker</t>
  </si>
  <si>
    <t>Sportartikelmonteur</t>
  </si>
  <si>
    <t>Waagenhersteller</t>
  </si>
  <si>
    <t>Zinngießer</t>
  </si>
  <si>
    <t>Tiefdruckformenhersteller</t>
  </si>
  <si>
    <t>Leichtflugzeugbauer</t>
  </si>
  <si>
    <t>Universalhärter</t>
  </si>
  <si>
    <t>Wagner</t>
  </si>
  <si>
    <t>Rauwarenzurichter</t>
  </si>
  <si>
    <t>Kristallschleiftechnik</t>
  </si>
  <si>
    <t>Gold-, Silber- u Metallschläger</t>
  </si>
  <si>
    <t>Karosseur</t>
  </si>
  <si>
    <t>Landmaschinenmechanikerin</t>
  </si>
  <si>
    <t>Sportartikelmonteurin</t>
  </si>
  <si>
    <t>Waagenherstellerin</t>
  </si>
  <si>
    <t>Zinngießerin</t>
  </si>
  <si>
    <t>Tiefdruckformenherstellerin</t>
  </si>
  <si>
    <t>Leichtflugzeugbauerin</t>
  </si>
  <si>
    <t>Universalhärterin</t>
  </si>
  <si>
    <t>Wagnerin</t>
  </si>
  <si>
    <t>Rauwarenzurichterin</t>
  </si>
  <si>
    <t>Gold-, Silber- u Metallschlägerin</t>
  </si>
  <si>
    <t>Karosseurin</t>
  </si>
  <si>
    <t>Überleitung_M</t>
  </si>
  <si>
    <t>Index_Bundesland</t>
  </si>
  <si>
    <t>BLD_Lehrberuf</t>
  </si>
  <si>
    <t>Hilfsspalte_fuer_Top10</t>
  </si>
  <si>
    <t>Top</t>
  </si>
  <si>
    <t>Burschen</t>
  </si>
  <si>
    <t>Anteil an den 
männlichen
Lehrlingen insgesamt
 in %</t>
  </si>
  <si>
    <t>Aufgrund der geringen Fallzahl erfolgt diese Auswertung nur für Mädchen und Burschen. Personen mit anderen Geschlechtseinträgen als weiblich oder männlich sind daher nicht erfasst.</t>
  </si>
  <si>
    <t>Das Steuerelement für Auswahl_Jahr ist hinter dem Banner versteckt --&gt; mit der TAB-Taste kann man diesen markieren und mit der Pfeiltaste nach unten hervorholen</t>
  </si>
  <si>
    <t>2025</t>
  </si>
  <si>
    <t>Backtechnologie (gültig bis: 31.08.2027)</t>
  </si>
  <si>
    <t>Fußpflege (Podologie)</t>
  </si>
  <si>
    <t>Hochbau (gültig bis: 31.12.2027)</t>
  </si>
  <si>
    <t>Kosmetik (Kosmetologie)</t>
  </si>
  <si>
    <t>Kosmetik (Kosmetologie) / Fußpflege (Podologie)</t>
  </si>
  <si>
    <t>Nah- und Distributionslogistik (gültig bis: 30.06.2025)</t>
  </si>
  <si>
    <t>Reisebürokaufmann / Reisebürokauffrau</t>
  </si>
  <si>
    <t>Standardisierte Ausbildung Teilqualifikation Metall</t>
  </si>
  <si>
    <t>Glas-Verfahrenstechnik</t>
  </si>
  <si>
    <t>Maler- und Beschichtungstechnik</t>
  </si>
  <si>
    <t>Medienfachkraft</t>
  </si>
  <si>
    <t>Straßenerhaltungsfachkraft</t>
  </si>
  <si>
    <t>Brief-und Paketlogistik</t>
  </si>
  <si>
    <t>Fachkraft für vegetarische Kulinarik (gültig bis: 31.12.2030)</t>
  </si>
  <si>
    <t>Klimagärtnerin/ Klimagärtner (gültig bis: 31.12.2031)</t>
  </si>
  <si>
    <t>Fachkraft für vegetarische Kulinarik</t>
  </si>
  <si>
    <t>Klimagärtner</t>
  </si>
  <si>
    <t>Klimagärtnerin</t>
  </si>
  <si>
    <t>Reisebürokaufmann</t>
  </si>
  <si>
    <t>Reisebürokauffrau</t>
  </si>
  <si>
    <t>2023</t>
  </si>
  <si>
    <t>2024</t>
  </si>
  <si>
    <t>Zahntechnische Fachassistenz (gültig bis: 31.12.2023)</t>
  </si>
  <si>
    <t>Spaltenindex</t>
  </si>
  <si>
    <t>Lehrberufe inkl. Vorgängerlehrberufe, Modulberuf und Schwerpunktlehrberufe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</si>
</sst>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??0.0"/>
    <numFmt numFmtId="165" formatCode="#0"/>
    <numFmt numFmtId="166" formatCode="?#,##0"/>
    <numFmt numFmtId="167" formatCode="_-* #,##0.00\ &quot;€&quot;_-;\-* #,##0.00\ &quot;€&quot;_-;_-* &quot;-&quot;??\ &quot;€&quot;_-;_-@_-"/>
    <numFmt numFmtId="168" formatCode="#,###"/>
    <numFmt numFmtId="169" formatCode="??,?#0"/>
  </numFmts>
  <fonts count="31">
    <font>
      <sz val="10"/>
      <name val="Arial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name val="Optima"/>
    </font>
    <font>
      <b/>
      <sz val="12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7"/>
      <name val="Trebuchet MS"/>
      <family val="2"/>
    </font>
    <font>
      <sz val="9"/>
      <name val="Trebuchet MS"/>
      <family val="2"/>
    </font>
    <font>
      <i/>
      <sz val="9"/>
      <name val="Trebuchet MS"/>
      <family val="2"/>
    </font>
    <font>
      <sz val="10"/>
      <name val="Arial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1"/>
      <name val="Arial"/>
      <family val="2"/>
    </font>
    <font>
      <b/>
      <sz val="12"/>
      <color theme="1" tint="0.34998626667073579"/>
      <name val="Trebuchet MS"/>
      <family val="2"/>
    </font>
    <font>
      <sz val="10"/>
      <color theme="1" tint="0.34998626667073579"/>
      <name val="Arial"/>
      <family val="2"/>
    </font>
    <font>
      <sz val="10"/>
      <color theme="1" tint="0.34998626667073579"/>
      <name val="Trebuchet MS"/>
      <family val="2"/>
    </font>
    <font>
      <u/>
      <sz val="10"/>
      <color indexed="12"/>
      <name val="Arial"/>
      <family val="2"/>
    </font>
    <font>
      <b/>
      <sz val="10"/>
      <color theme="1"/>
      <name val="Trebuchet MS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E20613"/>
      </bottom>
      <diagonal/>
    </border>
    <border>
      <left/>
      <right/>
      <top style="thin">
        <color rgb="FFE20613"/>
      </top>
      <bottom style="thin">
        <color rgb="FFE20613"/>
      </bottom>
      <diagonal/>
    </border>
  </borders>
  <cellStyleXfs count="19">
    <xf numFmtId="0" fontId="0" fillId="0" borderId="0"/>
    <xf numFmtId="43" fontId="20" fillId="0" borderId="0" applyFont="0" applyFill="0" applyBorder="0" applyAlignment="0" applyProtection="0"/>
    <xf numFmtId="0" fontId="20" fillId="0" borderId="0"/>
    <xf numFmtId="0" fontId="21" fillId="0" borderId="0"/>
    <xf numFmtId="0" fontId="13" fillId="0" borderId="0"/>
    <xf numFmtId="167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9" fontId="29" fillId="0" borderId="0" applyFont="0" applyFill="0" applyBorder="0" applyAlignment="0" applyProtection="0"/>
    <xf numFmtId="0" fontId="4" fillId="0" borderId="0"/>
  </cellStyleXfs>
  <cellXfs count="82">
    <xf numFmtId="0" fontId="0" fillId="0" borderId="0" xfId="0"/>
    <xf numFmtId="0" fontId="16" fillId="0" borderId="0" xfId="4" applyFont="1" applyAlignment="1">
      <alignment horizontal="centerContinuous"/>
    </xf>
    <xf numFmtId="0" fontId="16" fillId="0" borderId="0" xfId="4" applyFont="1" applyAlignment="1">
      <alignment horizontal="center" vertical="center" wrapText="1"/>
    </xf>
    <xf numFmtId="165" fontId="16" fillId="0" borderId="0" xfId="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164" fontId="15" fillId="0" borderId="0" xfId="4" applyNumberFormat="1" applyFont="1" applyAlignment="1">
      <alignment horizontal="center" vertical="center"/>
    </xf>
    <xf numFmtId="165" fontId="16" fillId="0" borderId="0" xfId="4" applyNumberFormat="1" applyFont="1" applyAlignment="1">
      <alignment horizontal="right" vertical="center" wrapText="1"/>
    </xf>
    <xf numFmtId="0" fontId="15" fillId="0" borderId="0" xfId="4" applyFont="1" applyAlignment="1">
      <alignment vertical="center" wrapText="1"/>
    </xf>
    <xf numFmtId="164" fontId="15" fillId="0" borderId="0" xfId="4" applyNumberFormat="1" applyFont="1" applyAlignment="1">
      <alignment horizontal="center" vertical="center" wrapText="1"/>
    </xf>
    <xf numFmtId="0" fontId="16" fillId="0" borderId="0" xfId="4" applyFont="1" applyAlignment="1">
      <alignment vertical="center"/>
    </xf>
    <xf numFmtId="164" fontId="16" fillId="0" borderId="0" xfId="4" applyNumberFormat="1" applyFont="1" applyAlignment="1">
      <alignment horizontal="center" vertical="center"/>
    </xf>
    <xf numFmtId="0" fontId="15" fillId="0" borderId="0" xfId="4" applyFont="1"/>
    <xf numFmtId="0" fontId="18" fillId="0" borderId="0" xfId="4" applyFont="1"/>
    <xf numFmtId="0" fontId="19" fillId="0" borderId="0" xfId="4" applyFont="1"/>
    <xf numFmtId="0" fontId="14" fillId="0" borderId="0" xfId="2" applyFont="1"/>
    <xf numFmtId="0" fontId="20" fillId="0" borderId="0" xfId="2"/>
    <xf numFmtId="0" fontId="15" fillId="0" borderId="0" xfId="2" applyFont="1"/>
    <xf numFmtId="0" fontId="15" fillId="0" borderId="0" xfId="2" applyFont="1" applyAlignment="1">
      <alignment vertical="center" wrapText="1"/>
    </xf>
    <xf numFmtId="164" fontId="15" fillId="0" borderId="0" xfId="2" applyNumberFormat="1" applyFont="1" applyAlignment="1">
      <alignment horizontal="center" vertical="center"/>
    </xf>
    <xf numFmtId="0" fontId="22" fillId="0" borderId="0" xfId="3" applyFont="1"/>
    <xf numFmtId="0" fontId="21" fillId="0" borderId="0" xfId="3"/>
    <xf numFmtId="0" fontId="15" fillId="0" borderId="0" xfId="2" applyFont="1" applyAlignment="1">
      <alignment wrapText="1"/>
    </xf>
    <xf numFmtId="0" fontId="22" fillId="0" borderId="0" xfId="2" applyFont="1"/>
    <xf numFmtId="164" fontId="15" fillId="0" borderId="0" xfId="2" applyNumberFormat="1" applyFont="1"/>
    <xf numFmtId="166" fontId="16" fillId="0" borderId="0" xfId="4" applyNumberFormat="1" applyFont="1" applyAlignment="1">
      <alignment horizontal="center" vertical="center"/>
    </xf>
    <xf numFmtId="0" fontId="16" fillId="0" borderId="0" xfId="4" applyFont="1"/>
    <xf numFmtId="3" fontId="16" fillId="0" borderId="0" xfId="4" applyNumberFormat="1" applyFont="1" applyAlignment="1">
      <alignment horizontal="center" vertical="center"/>
    </xf>
    <xf numFmtId="2" fontId="20" fillId="0" borderId="0" xfId="2" applyNumberFormat="1" applyAlignment="1">
      <alignment horizontal="left"/>
    </xf>
    <xf numFmtId="0" fontId="23" fillId="2" borderId="1" xfId="2" applyFont="1" applyFill="1" applyBorder="1"/>
    <xf numFmtId="0" fontId="24" fillId="0" borderId="0" xfId="2" applyFont="1" applyAlignment="1">
      <alignment horizontal="left"/>
    </xf>
    <xf numFmtId="0" fontId="25" fillId="0" borderId="0" xfId="2" applyFont="1"/>
    <xf numFmtId="0" fontId="24" fillId="0" borderId="0" xfId="2" applyFont="1" applyAlignment="1">
      <alignment horizontal="center"/>
    </xf>
    <xf numFmtId="0" fontId="26" fillId="0" borderId="0" xfId="2" applyFont="1"/>
    <xf numFmtId="0" fontId="24" fillId="0" borderId="0" xfId="4" applyFont="1" applyAlignment="1">
      <alignment horizontal="centerContinuous"/>
    </xf>
    <xf numFmtId="0" fontId="24" fillId="0" borderId="0" xfId="4" applyFont="1"/>
    <xf numFmtId="0" fontId="26" fillId="0" borderId="0" xfId="4" applyFont="1"/>
    <xf numFmtId="0" fontId="0" fillId="0" borderId="0" xfId="0" pivotButton="1"/>
    <xf numFmtId="0" fontId="22" fillId="0" borderId="0" xfId="10" applyFont="1"/>
    <xf numFmtId="0" fontId="14" fillId="0" borderId="0" xfId="2" applyFont="1" applyAlignment="1">
      <alignment horizontal="left"/>
    </xf>
    <xf numFmtId="0" fontId="14" fillId="3" borderId="0" xfId="4" applyFont="1" applyFill="1" applyAlignment="1">
      <alignment horizontal="centerContinuous"/>
    </xf>
    <xf numFmtId="0" fontId="14" fillId="3" borderId="0" xfId="4" applyFont="1" applyFill="1" applyAlignment="1">
      <alignment horizontal="center"/>
    </xf>
    <xf numFmtId="0" fontId="16" fillId="3" borderId="2" xfId="4" applyFont="1" applyFill="1" applyBorder="1" applyAlignment="1">
      <alignment vertical="center"/>
    </xf>
    <xf numFmtId="0" fontId="15" fillId="3" borderId="2" xfId="4" applyFont="1" applyFill="1" applyBorder="1" applyAlignment="1">
      <alignment vertical="center"/>
    </xf>
    <xf numFmtId="0" fontId="15" fillId="3" borderId="2" xfId="4" applyFont="1" applyFill="1" applyBorder="1" applyAlignment="1">
      <alignment horizontal="center" vertical="center"/>
    </xf>
    <xf numFmtId="0" fontId="17" fillId="3" borderId="2" xfId="4" applyFont="1" applyFill="1" applyBorder="1" applyAlignment="1">
      <alignment horizontal="center" vertical="center" wrapText="1"/>
    </xf>
    <xf numFmtId="0" fontId="16" fillId="0" borderId="0" xfId="4" applyFont="1" applyAlignment="1">
      <alignment vertical="center" wrapText="1"/>
    </xf>
    <xf numFmtId="0" fontId="15" fillId="0" borderId="3" xfId="4" applyFont="1" applyBorder="1"/>
    <xf numFmtId="0" fontId="16" fillId="0" borderId="3" xfId="4" applyFont="1" applyBorder="1" applyAlignment="1">
      <alignment vertical="center" wrapText="1"/>
    </xf>
    <xf numFmtId="164" fontId="16" fillId="0" borderId="3" xfId="4" applyNumberFormat="1" applyFont="1" applyBorder="1" applyAlignment="1">
      <alignment horizontal="center" vertical="center"/>
    </xf>
    <xf numFmtId="0" fontId="4" fillId="0" borderId="0" xfId="10" applyFont="1"/>
    <xf numFmtId="0" fontId="11" fillId="0" borderId="0" xfId="10"/>
    <xf numFmtId="168" fontId="0" fillId="0" borderId="0" xfId="0" applyNumberFormat="1"/>
    <xf numFmtId="9" fontId="0" fillId="0" borderId="0" xfId="17" applyFont="1"/>
    <xf numFmtId="0" fontId="0" fillId="0" borderId="0" xfId="0" applyAlignment="1">
      <alignment horizontal="left"/>
    </xf>
    <xf numFmtId="0" fontId="28" fillId="0" borderId="0" xfId="18" applyFont="1"/>
    <xf numFmtId="0" fontId="4" fillId="0" borderId="0" xfId="18"/>
    <xf numFmtId="0" fontId="20" fillId="0" borderId="0" xfId="0" applyFont="1"/>
    <xf numFmtId="0" fontId="22" fillId="0" borderId="0" xfId="18" applyFont="1"/>
    <xf numFmtId="0" fontId="0" fillId="0" borderId="0" xfId="17" applyNumberFormat="1" applyFont="1"/>
    <xf numFmtId="9" fontId="20" fillId="0" borderId="0" xfId="17" applyFont="1"/>
    <xf numFmtId="0" fontId="20" fillId="0" borderId="0" xfId="17" applyNumberFormat="1" applyFont="1"/>
    <xf numFmtId="0" fontId="20" fillId="4" borderId="0" xfId="17" applyNumberFormat="1" applyFont="1" applyFill="1" applyAlignment="1">
      <alignment horizontal="center"/>
    </xf>
    <xf numFmtId="0" fontId="0" fillId="4" borderId="0" xfId="17" applyNumberFormat="1" applyFont="1" applyFill="1" applyAlignment="1">
      <alignment horizontal="center"/>
    </xf>
    <xf numFmtId="9" fontId="20" fillId="4" borderId="0" xfId="17" applyFont="1" applyFill="1" applyAlignment="1">
      <alignment horizontal="center"/>
    </xf>
    <xf numFmtId="0" fontId="0" fillId="4" borderId="0" xfId="0" applyFill="1"/>
    <xf numFmtId="169" fontId="15" fillId="0" borderId="0" xfId="4" applyNumberFormat="1" applyFont="1" applyAlignment="1">
      <alignment horizontal="center" vertical="center"/>
    </xf>
    <xf numFmtId="169" fontId="16" fillId="0" borderId="0" xfId="4" applyNumberFormat="1" applyFont="1" applyAlignment="1">
      <alignment horizontal="center" vertical="center"/>
    </xf>
    <xf numFmtId="169" fontId="16" fillId="0" borderId="3" xfId="4" applyNumberFormat="1" applyFont="1" applyBorder="1" applyAlignment="1">
      <alignment horizontal="center" vertical="center"/>
    </xf>
    <xf numFmtId="1" fontId="20" fillId="0" borderId="0" xfId="2" applyNumberFormat="1"/>
    <xf numFmtId="1" fontId="20" fillId="0" borderId="0" xfId="2" applyNumberFormat="1" applyAlignment="1">
      <alignment horizontal="left"/>
    </xf>
    <xf numFmtId="0" fontId="4" fillId="4" borderId="0" xfId="10" applyFont="1" applyFill="1"/>
    <xf numFmtId="0" fontId="4" fillId="4" borderId="0" xfId="18" applyFill="1"/>
    <xf numFmtId="0" fontId="0" fillId="0" borderId="0" xfId="0" applyAlignment="1">
      <alignment horizontal="center"/>
    </xf>
    <xf numFmtId="0" fontId="3" fillId="0" borderId="0" xfId="18" applyFont="1"/>
    <xf numFmtId="0" fontId="30" fillId="4" borderId="0" xfId="2" applyFont="1" applyFill="1"/>
    <xf numFmtId="0" fontId="2" fillId="0" borderId="0" xfId="18" applyFont="1"/>
    <xf numFmtId="0" fontId="20" fillId="5" borderId="0" xfId="2" applyFill="1"/>
    <xf numFmtId="0" fontId="1" fillId="0" borderId="0" xfId="18" applyFont="1"/>
    <xf numFmtId="0" fontId="18" fillId="0" borderId="0" xfId="4" applyFont="1" applyAlignment="1">
      <alignment horizontal="left" wrapText="1"/>
    </xf>
    <xf numFmtId="0" fontId="26" fillId="0" borderId="0" xfId="2" applyFont="1" applyAlignment="1">
      <alignment horizontal="right"/>
    </xf>
    <xf numFmtId="0" fontId="20" fillId="0" borderId="0" xfId="2" applyAlignment="1">
      <alignment horizontal="center"/>
    </xf>
    <xf numFmtId="0" fontId="18" fillId="0" borderId="0" xfId="2" applyFont="1"/>
  </cellXfs>
  <cellStyles count="19">
    <cellStyle name="Dezimal 2" xfId="1" xr:uid="{00000000-0005-0000-0000-000000000000}"/>
    <cellStyle name="Euro" xfId="5" xr:uid="{00000000-0005-0000-0000-000001000000}"/>
    <cellStyle name="Hyperlink 2" xfId="8" xr:uid="{00000000-0005-0000-0000-000002000000}"/>
    <cellStyle name="Hyperlink 2 2" xfId="9" xr:uid="{00000000-0005-0000-0000-000003000000}"/>
    <cellStyle name="Prozent" xfId="17" builtinId="5"/>
    <cellStyle name="Prozent 2" xfId="6" xr:uid="{00000000-0005-0000-0000-000004000000}"/>
    <cellStyle name="Standard" xfId="0" builtinId="0"/>
    <cellStyle name="Standard 10" xfId="16" xr:uid="{9EDD1DB8-9602-463E-83A7-DCFADA642585}"/>
    <cellStyle name="Standard 2" xfId="2" xr:uid="{00000000-0005-0000-0000-000006000000}"/>
    <cellStyle name="Standard 2 2" xfId="7" xr:uid="{00000000-0005-0000-0000-000007000000}"/>
    <cellStyle name="Standard 3" xfId="3" xr:uid="{00000000-0005-0000-0000-000008000000}"/>
    <cellStyle name="Standard 4" xfId="10" xr:uid="{00000000-0005-0000-0000-000009000000}"/>
    <cellStyle name="Standard 4 2" xfId="18" xr:uid="{A0466163-7340-40C1-BB2A-7C99A976AA64}"/>
    <cellStyle name="Standard 5" xfId="11" xr:uid="{00000000-0005-0000-0000-00000A000000}"/>
    <cellStyle name="Standard 6" xfId="12" xr:uid="{00000000-0005-0000-0000-00000B000000}"/>
    <cellStyle name="Standard 7" xfId="13" xr:uid="{0A1292F6-4091-444F-B35D-D1988B1F3827}"/>
    <cellStyle name="Standard 8" xfId="14" xr:uid="{D1215DE1-482F-41CB-93C3-9F6CDAD77CA9}"/>
    <cellStyle name="Standard 9" xfId="15" xr:uid="{CF121979-6833-42E5-BD36-C0C86CC93816}"/>
    <cellStyle name="Standard_Häuf01" xfId="4" xr:uid="{00000000-0005-0000-0000-00000C000000}"/>
  </cellStyles>
  <dxfs count="0"/>
  <tableStyles count="0" defaultTableStyle="TableStyleMedium9" defaultPivotStyle="PivotStyleLight16"/>
  <colors>
    <mruColors>
      <color rgb="FFE20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Dropdown!$D$3" max="2025" min="2025" page="10" val="2025"/>
</file>

<file path=xl/ctrlProps/ctrlProp2.xml><?xml version="1.0" encoding="utf-8"?>
<formControlPr xmlns="http://schemas.microsoft.com/office/spreadsheetml/2009/9/main" objectType="List" dx="15" fmlaLink="Dropdown!$J$3" fmlaRange="Dropdown!$I$3:$I$12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19050</xdr:rowOff>
        </xdr:from>
        <xdr:to>
          <xdr:col>1</xdr:col>
          <xdr:colOff>38100</xdr:colOff>
          <xdr:row>1</xdr:row>
          <xdr:rowOff>76200</xdr:rowOff>
        </xdr:to>
        <xdr:sp macro="" textlink="">
          <xdr:nvSpPr>
            <xdr:cNvPr id="13313" name="Spinner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8</xdr:col>
      <xdr:colOff>609600</xdr:colOff>
      <xdr:row>1</xdr:row>
      <xdr:rowOff>100183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27537"/>
        <a:stretch/>
      </xdr:blipFill>
      <xdr:spPr>
        <a:xfrm>
          <a:off x="0" y="0"/>
          <a:ext cx="8810625" cy="290683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0</xdr:row>
      <xdr:rowOff>0</xdr:rowOff>
    </xdr:from>
    <xdr:to>
      <xdr:col>8</xdr:col>
      <xdr:colOff>512580</xdr:colOff>
      <xdr:row>1</xdr:row>
      <xdr:rowOff>94447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0"/>
          <a:ext cx="950730" cy="28494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428625</xdr:colOff>
          <xdr:row>2</xdr:row>
          <xdr:rowOff>142875</xdr:rowOff>
        </xdr:from>
        <xdr:to>
          <xdr:col>11</xdr:col>
          <xdr:colOff>1524000</xdr:colOff>
          <xdr:row>9</xdr:row>
          <xdr:rowOff>28575</xdr:rowOff>
        </xdr:to>
        <xdr:sp macro="" textlink="">
          <xdr:nvSpPr>
            <xdr:cNvPr id="13314" name="List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ollerc" refreshedDate="41977.396484259261" backgroundQuery="1" createdVersion="4" refreshedVersion="4" minRefreshableVersion="3" recordCount="0" supportSubquery="1" supportAdvancedDrill="1" xr:uid="{07A44108-2214-4717-9BCA-2B4664C360F6}">
  <cacheSource type="external" connectionId="1"/>
  <cacheFields count="1">
    <cacheField name="[Kammern].[Kammer]" caption="Kammer" numFmtId="0" hierarchy="7" level="1">
      <sharedItems count="9">
        <s v="[Kammern].[Österreich].[Burgenland]" c="Burgenland"/>
        <s v="[Kammern].[Österreich].[Kärnten]" c="Kärnten"/>
        <s v="[Kammern].[Österreich].[Niederösterreich]" c="Niederösterreich"/>
        <s v="[Kammern].[Österreich].[Oberösterreich]" c="Oberösterreich"/>
        <s v="[Kammern].[Österreich].[Salzburg]" c="Salzburg"/>
        <s v="[Kammern].[Österreich].[Steiermark]" c="Steiermark"/>
        <s v="[Kammern].[Österreich].[Tirol]" c="Tirol"/>
        <s v="[Kammern].[Österreich].[Vorarlberg]" c="Vorarlberg"/>
        <s v="[Kammern].[Österreich].[Wien]" c="Wien"/>
      </sharedItems>
    </cacheField>
  </cacheFields>
  <cacheHierarchies count="49">
    <cacheHierarchy uniqueName="[Bezirke].[Bezirke]" caption="Bezirke" defaultMemberUniqueName="[Bezirke].[Bezirke].[Summe Kammern]" allUniqueName="[Bezirke].[Bezirke].[Summe Kammern]" dimensionUniqueName="[Bezirke]" displayFolder="" count="0" unbalanced="0"/>
    <cacheHierarchy uniqueName="[EinzelDoppelLangtexte]" caption="EinzelDoppelLangtexte" defaultMemberUniqueName="[EinzelDoppelLangtexte].[Einfach- und Doppellehren]" allUniqueName="[EinzelDoppelLangtexte].[Einfach- und Doppellehren]" dimensionUniqueName="[EinzelDoppelLangtexte]" displayFolder="" count="0" unbalanced="0"/>
    <cacheHierarchy uniqueName="[EinzelDoppelModulare].[EinzelDoppelModulare]" caption="EinzelDoppelModulare" defaultMemberUniqueName="[EinzelDoppelModulare].[EinzelDoppelModulare].[Summe Lehrberufe]" allUniqueName="[EinzelDoppelModulare].[EinzelDoppelModulare].[Summe Lehrberufe]" dimensionUniqueName="[EinzelDoppelModulare]" displayFolder="" count="0" unbalanced="0"/>
    <cacheHierarchy uniqueName="[FachgruppenÖsterr]" caption="FachgruppenÖsterr" defaultMemberUniqueName="[FachgruppenÖsterr].[Summe FachgruppenÖsterreich]" allUniqueName="[FachgruppenÖsterr].[Summe FachgruppenÖsterreich]" dimensionUniqueName="[FachgruppenÖsterr]" displayFolder="" count="3" unbalanced="0"/>
    <cacheHierarchy uniqueName="[Geburtsjahrgänge]" caption="Geburtsjahrgänge" defaultMemberUniqueName="[Geburtsjahrgänge].[Summe Geburtsjahrgänge]" allUniqueName="[Geburtsjahrgänge].[Summe Geburtsjahrgänge]" dimensionUniqueName="[Geburtsjahrgänge]" displayFolder="" count="0" unbalanced="0"/>
    <cacheHierarchy uniqueName="[Gemeinden].[Gemeinden]" caption="Gemeinden" defaultMemberUniqueName="[Gemeinden].[Gemeinden].[Summe Kammern]" allUniqueName="[Gemeinden].[Gemeinden].[Summe Kammern]" dimensionUniqueName="[Gemeinden]" displayFolder="" count="4" unbalanced="0"/>
    <cacheHierarchy uniqueName="[Geschlecht]" caption="Geschlecht" defaultMemberUniqueName="[Geschlecht].[Gesamt]" allUniqueName="[Geschlecht].[Gesamt]" dimensionUniqueName="[Geschlecht]" displayFolder="" count="2" unbalanced="0"/>
    <cacheHierarchy uniqueName="[Kammern]" caption="Kammern" defaultMemberUniqueName="[Kammern].[Österreich]" allUniqueName="[Kammern].[Österreich]" dimensionUniqueName="[Kammern]" displayFolder="" count="2" unbalanced="0">
      <fieldsUsage count="2">
        <fieldUsage x="-1"/>
        <fieldUsage x="0"/>
      </fieldsUsage>
    </cacheHierarchy>
    <cacheHierarchy uniqueName="[Lehrberufe]" caption="Lehrberufe" defaultMemberUniqueName="[Lehrberufe].[Lehrberufe]" allUniqueName="[Lehrberufe].[Lehrberufe]" dimensionUniqueName="[Lehrberufe]" displayFolder="" count="2" unbalanced="0"/>
    <cacheHierarchy uniqueName="[Lehrberufsgruppen].[Lehrberufsgruppen]" caption="Lehrberufsgruppen" defaultMemberUniqueName="[Lehrberufsgruppen].[Lehrberufsgruppen].[Lehrberufsgruppen]" allUniqueName="[Lehrberufsgruppen].[Lehrberufsgruppen].[Lehrberufsgruppen]" dimensionUniqueName="[Lehrberufsgruppen]" displayFolder="" count="3" unbalanced="0"/>
    <cacheHierarchy uniqueName="[Lehrjahr]" caption="Lehrjahr" defaultMemberUniqueName="[Lehrjahr].[Summe LJ 1bis4]" allUniqueName="[Lehrjahr].[Summe LJ 1bis4]" dimensionUniqueName="[Lehrjahr]" displayFolder="" count="2" unbalanced="0"/>
    <cacheHierarchy uniqueName="[Lehrvertragsart]" caption="Lehrvertragsart" defaultMemberUniqueName="[Lehrvertragsart].[Lehrvertragsarten]" allUniqueName="[Lehrvertragsart].[Lehrvertragsarten]" dimensionUniqueName="[Lehrvertragsart]" displayFolder="" count="2" unbalanced="0"/>
    <cacheHierarchy uniqueName="[Schultypen]" caption="Schultypen" defaultMemberUniqueName="[Schultypen].[Schultypen]" allUniqueName="[Schultypen].[Schultypen]" dimensionUniqueName="[Schultypen]" displayFolder="" count="0" unbalanced="0"/>
    <cacheHierarchy uniqueName="[Sparten]" caption="Sparten" defaultMemberUniqueName="[Sparten].[Sparten]" allUniqueName="[Sparten].[Sparten]" dimensionUniqueName="[Sparten]" displayFolder="" count="0" unbalanced="0"/>
    <cacheHierarchy uniqueName="[SpartenNummer]" caption="SpartenNummer" attribute="1" defaultMemberUniqueName="[SpartenNummer].[Sparten]" allUniqueName="[SpartenNummer].[Sparten]" dimensionUniqueName="[Sparten]" displayFolder="" count="0" unbalanced="0"/>
    <cacheHierarchy uniqueName="[Staatsbürgerschaft]" caption="Staatsbürgerschaft" defaultMemberUniqueName="[Staatsbürgerschaft].[Staatsbürger Gesamt]" allUniqueName="[Staatsbürgerschaft].[Staatsbürger Gesamt]" dimensionUniqueName="[Staatsbürgerschaft]" displayFolder="" count="0" unbalanced="0"/>
    <cacheHierarchy uniqueName="[Zeitraum]" caption="Zeitraum" defaultMemberUniqueName="[Zeitraum].[2002]" dimensionUniqueName="[Zeitraum]" displayFolder="" count="1" unbalanced="0"/>
    <cacheHierarchy uniqueName="[Bezirke].[Bezirk]" caption="Bezirk" attribute="1" defaultMemberUniqueName="[Bezirke].[Bezirk].[Summe Kammern]" allUniqueName="[Bezirke].[Bezirk].[Summe Kammern]" dimensionUniqueName="[Bezirke]" displayFolder="" count="0" unbalanced="0" hidden="1"/>
    <cacheHierarchy uniqueName="[Bezirke].[generated attribute 1]" caption="generated attribute 1" attribute="1" keyAttribute="1" defaultMemberUniqueName="[Bezirke].[generated attribute 1].[Summe Kammern]" allUniqueName="[Bezirke].[generated attribute 1].[Summe Kammern]" dimensionUniqueName="[Bezirke]" displayFolder="" count="0" unbalanced="0" hidden="1"/>
    <cacheHierarchy uniqueName="[Bezirke].[Kammer attribute]" caption="Kammer attribute" attribute="1" defaultMemberUniqueName="[Bezirke].[Kammer attribute].[Summe Kammern]" allUniqueName="[Bezirke].[Kammer attribute].[Summe Kammern]" dimensionUniqueName="[Bezirke]" displayFolder="" count="0" unbalanced="0" hidden="1"/>
    <cacheHierarchy uniqueName="[generated attribute 3]" caption="generated attribute 3" attribute="1" keyAttribute="1" defaultMemberUniqueName="[generated attribute 3].[Einzel und Doppellehren]" allUniqueName="[generated attribute 3].[Einzel und Doppellehren]" dimensionUniqueName="[EinzelDoppelLangtexte]" displayFolder="" count="0" unbalanced="0" hidden="1"/>
    <cacheHierarchy uniqueName="[Lehrberuf]" caption="Lehrberuf" attribute="1" defaultMemberUniqueName="[Lehrberuf].[Einzel und Doppellehren]" allUniqueName="[Lehrberuf].[Einzel und Doppellehren]" dimensionUniqueName="[EinzelDoppelLangtexte]" displayFolder="" count="0" unbalanced="0" hidden="1"/>
    <cacheHierarchy uniqueName="[Lehre attribute]" caption="Lehre attribute" attribute="1" defaultMemberUniqueName="[Lehre attribute].[Einzel und Doppellehren]" allUniqueName="[Lehre attribute].[Einzel und Doppellehren]" dimensionUniqueName="[EinzelDoppelLangtexte]" displayFolder="" count="0" unbalanced="0" hidden="1"/>
    <cacheHierarchy uniqueName="[EinzelDoppelModulare].[Lehrberuf]" caption="Lehrberuf" attribute="1" defaultMemberUniqueName="[EinzelDoppelModulare].[Lehrberuf].[Summe Lehrberufe]" allUniqueName="[EinzelDoppelModulare].[Lehrberuf].[Summe Lehrberufe]" dimensionUniqueName="[EinzelDoppelModulare]" displayFolder="" count="0" unbalanced="0" hidden="1"/>
    <cacheHierarchy uniqueName="[EinzelDoppelModulare].[LehrberufeArtModule]" caption="LehrberufeArtModule" attribute="1" keyAttribute="1" defaultMemberUniqueName="[EinzelDoppelModulare].[LehrberufeArtModule].[Summe Lehrberufe]" allUniqueName="[EinzelDoppelModulare].[LehrberufeArtModule].[Summe Lehrberufe]" dimensionUniqueName="[EinzelDoppelModulare]" displayFolder="" count="0" unbalanced="0" hidden="1"/>
    <cacheHierarchy uniqueName="[EinzelDoppelModulare].[Lehrberufsart]" caption="Lehrberufsart" attribute="1" defaultMemberUniqueName="[EinzelDoppelModulare].[Lehrberufsart].[Summe Lehrberufe]" allUniqueName="[EinzelDoppelModulare].[Lehrberufsart].[Summe Lehrberufe]" dimensionUniqueName="[EinzelDoppelModulare]" displayFolder="" count="0" unbalanced="0" hidden="1"/>
    <cacheHierarchy uniqueName="[FGR]" caption="FGR" attribute="1" defaultMemberUniqueName="[FGR].[Summe FachgruppenÖsterreich]" allUniqueName="[FGR].[Summe FachgruppenÖsterreich]" dimensionUniqueName="[FachgruppenÖsterr]" displayFolder="" count="0" unbalanced="0" hidden="1"/>
    <cacheHierarchy uniqueName="[generated attribute 4]" caption="generated attribute 4" attribute="1" keyAttribute="1" defaultMemberUniqueName="[generated attribute 4].[Summe FachgruppenÖsterreich]" allUniqueName="[generated attribute 4].[Summe FachgruppenÖsterreich]" dimensionUniqueName="[FachgruppenÖsterr]" displayFolder="" count="0" unbalanced="0" hidden="1"/>
    <cacheHierarchy uniqueName="[Sparte attribute 1]" caption="Sparte attribute 1" attribute="1" defaultMemberUniqueName="[Sparte attribute 1].[Summe FachgruppenÖsterreich]" allUniqueName="[Sparte attribute 1].[Summe FachgruppenÖsterreich]" dimensionUniqueName="[FachgruppenÖsterr]" displayFolder="" count="0" unbalanced="0" hidden="1"/>
    <cacheHierarchy uniqueName="[Jahrgang attribute]" caption="Jahrgang attribute" attribute="1" keyAttribute="1" defaultMemberUniqueName="[Jahrgang attribute].[Summe Geburtsjahrgänge]" allUniqueName="[Jahrgang attribute].[Summe Geburtsjahrgänge]" dimensionUniqueName="[Geburtsjahrgänge]" displayFolder="" count="0" unbalanced="0" hidden="1"/>
    <cacheHierarchy uniqueName="[Gemeinden].[Bezirk]" caption="Bezirk" attribute="1" defaultMemberUniqueName="[Gemeinden].[Bezirk].[Summe Kammern]" allUniqueName="[Gemeinden].[Bezirk].[Summe Kammern]" dimensionUniqueName="[Gemeinden]" displayFolder="" count="0" unbalanced="0" hidden="1"/>
    <cacheHierarchy uniqueName="[Gemeinden].[Gemeinde]" caption="Gemeinde" attribute="1" defaultMemberUniqueName="[Gemeinden].[Gemeinde].[Summe Kammern]" allUniqueName="[Gemeinden].[Gemeinde].[Summe Kammern]" dimensionUniqueName="[Gemeinden]" displayFolder="" count="0" unbalanced="0" hidden="1"/>
    <cacheHierarchy uniqueName="[Gemeinden].[generated attribute 2]" caption="generated attribute 2" attribute="1" keyAttribute="1" defaultMemberUniqueName="[Gemeinden].[generated attribute 2].[Summe Kammern]" allUniqueName="[Gemeinden].[generated attribute 2].[Summe Kammern]" dimensionUniqueName="[Gemeinden]" displayFolder="" count="0" unbalanced="0" hidden="1"/>
    <cacheHierarchy uniqueName="[Gemeinden].[Kammer attribute 1]" caption="Kammer attribute 1" attribute="1" defaultMemberUniqueName="[Gemeinden].[Kammer attribute 1].[Summe Kammern]" allUniqueName="[Gemeinden].[Kammer attribute 1].[Summe Kammern]" dimensionUniqueName="[Gemeinden]" displayFolder="" count="0" unbalanced="0" hidden="1"/>
    <cacheHierarchy uniqueName="[Geschlecht attribute]" caption="Geschlecht attribute" attribute="1" keyAttribute="1" defaultMemberUniqueName="[Geschlecht attribute].[Gesamt]" allUniqueName="[Geschlecht attribute].[Gesamt]" dimensionUniqueName="[Geschlecht]" displayFolder="" count="0" unbalanced="0" hidden="1"/>
    <cacheHierarchy uniqueName="[Kammer attribute 2]" caption="Kammer attribute 2" attribute="1" keyAttribute="1" defaultMemberUniqueName="[Kammer attribute 2].[Österreich]" allUniqueName="[Kammer attribute 2].[Österreich]" dimensionUniqueName="[Kammern]" displayFolder="" count="0" unbalanced="0" hidden="1"/>
    <cacheHierarchy uniqueName="[Lehrberuf attribute 2]" caption="Lehrberuf attribute 2" attribute="1" defaultMemberUniqueName="[Lehrberuf attribute 2].[Lehrberufe]" allUniqueName="[Lehrberuf attribute 2].[Lehrberufe]" dimensionUniqueName="[Lehrberufe]" displayFolder="" count="0" unbalanced="0" hidden="1"/>
    <cacheHierarchy uniqueName="[MODNR1]" caption="MODNR1" attribute="1" keyAttribute="1" defaultMemberUniqueName="[MODNR1].[Lehrberufe]" allUniqueName="[MODNR1].[Lehrberufe]" dimensionUniqueName="[Lehrberufe]" displayFolder="" count="0" unbalanced="0" hidden="1"/>
    <cacheHierarchy uniqueName="[Lehrberufsgruppen].[LB Gruppennummer]" caption="LB Gruppennummer" attribute="1" defaultMemberUniqueName="[Lehrberufsgruppen].[LB Gruppennummer].[Lehrberufsgruppen]" allUniqueName="[Lehrberufsgruppen].[LB Gruppennummer].[Lehrberufsgruppen]" dimensionUniqueName="[Lehrberufsgruppen]" displayFolder="" count="0" unbalanced="0" hidden="1"/>
    <cacheHierarchy uniqueName="[Lehrberufsgruppen].[Lehrberufsnummer]" caption="Lehrberufsnummer" attribute="1" defaultMemberUniqueName="[Lehrberufsgruppen].[Lehrberufsnummer].[Lehrberufsgruppen]" allUniqueName="[Lehrberufsgruppen].[Lehrberufsnummer].[Lehrberufsgruppen]" dimensionUniqueName="[Lehrberufsgruppen]" displayFolder="" count="0" unbalanced="0" hidden="1"/>
    <cacheHierarchy uniqueName="[Lehrberufsgruppen].[Vw STAT Lehrberufsgruppen]" caption="Vw STAT Lehrberufsgruppen" attribute="1" keyAttribute="1" defaultMemberUniqueName="[Lehrberufsgruppen].[Vw STAT Lehrberufsgruppen].[Lehrberufsgruppen]" allUniqueName="[Lehrberufsgruppen].[Vw STAT Lehrberufsgruppen].[Lehrberufsgruppen]" dimensionUniqueName="[Lehrberufsgruppen]" displayFolder="" count="0" unbalanced="0" hidden="1"/>
    <cacheHierarchy uniqueName="[Lehrjahr attribute]" caption="Lehrjahr attribute" attribute="1" keyAttribute="1" defaultMemberUniqueName="[Lehrjahr attribute].[Summe LJ 1bis4]" allUniqueName="[Lehrjahr attribute].[Summe LJ 1bis4]" dimensionUniqueName="[Lehrjahr]" displayFolder="" count="0" unbalanced="0" hidden="1"/>
    <cacheHierarchy uniqueName="[Lehrvertragsart attribute]" caption="Lehrvertragsart attribute" attribute="1" keyAttribute="1" defaultMemberUniqueName="[Lehrvertragsart attribute].[Lehrvertragsarten]" allUniqueName="[Lehrvertragsart attribute].[Lehrvertragsarten]" dimensionUniqueName="[Lehrvertragsart]" displayFolder="" count="0" unbalanced="0" hidden="1"/>
    <cacheHierarchy uniqueName="[Schultyp attribute]" caption="Schultyp attribute" attribute="1" keyAttribute="1" defaultMemberUniqueName="[Schultyp attribute].[Schultypen]" allUniqueName="[Schultyp attribute].[Schultypen]" dimensionUniqueName="[Schultypen]" displayFolder="" count="0" unbalanced="0" hidden="1"/>
    <cacheHierarchy uniqueName="[Sparte attribute 2]" caption="Sparte attribute 2" attribute="1" keyAttribute="1" defaultMemberUniqueName="[Sparte attribute 2].[Sparten]" allUniqueName="[Sparte attribute 2].[Sparten]" dimensionUniqueName="[Sparten]" displayFolder="" count="0" unbalanced="0" hidden="1"/>
    <cacheHierarchy uniqueName="[Staatsbürgerschaft attribute 4]" caption="Staatsbürgerschaft attribute 4" attribute="1" keyAttribute="1" defaultMemberUniqueName="[Staatsbürgerschaft attribute 4].[Staatsbürger Gesamt]" allUniqueName="[Staatsbürgerschaft attribute 4].[Staatsbürger Gesamt]" dimensionUniqueName="[Staatsbürgerschaft]" displayFolder="" count="0" unbalanced="0" hidden="1"/>
    <cacheHierarchy uniqueName="[Zeitraum attribute]" caption="Zeitraum attribute" attribute="1" keyAttribute="1" defaultMemberUniqueName="[Zeitraum attribute].[2002]" dimensionUniqueName="[Zeitraum]" displayFolder="" count="0" unbalanced="0" hidden="1"/>
    <cacheHierarchy uniqueName="[Measures].[AnzahlLL]" caption="AnzahlLL" measure="1" displayFolder="" measureGroup="AnzahlLehrlingeundLehrbetriebeFGRÖsterr" count="0"/>
    <cacheHierarchy uniqueName="[Measures].[AnzahlLB]" caption="AnzahlLB" measure="1" displayFolder="" measureGroup="AnzahlLehrlingeundLehrbetriebeFGRÖsterr" count="0"/>
  </cacheHierarchies>
  <kpis count="0"/>
  <dimensions count="17">
    <dimension name="Bezirke" uniqueName="[Bezirke]" caption="Bezirke"/>
    <dimension name="EinzelDoppelLangtexte" uniqueName="[EinzelDoppelLangtexte]" caption="EinzelDoppelLangtexte"/>
    <dimension name="EinzelDoppelModulare" uniqueName="[EinzelDoppelModulare]" caption="EinzelDoppelModulare"/>
    <dimension name="FachgruppenÖsterr" uniqueName="[FachgruppenÖsterr]" caption="FachgruppenÖsterr"/>
    <dimension name="Geburtsjahrgänge" uniqueName="[Geburtsjahrgänge]" caption="Geburtsjahrgänge"/>
    <dimension name="Gemeinden" uniqueName="[Gemeinden]" caption="Gemeinden"/>
    <dimension name="Geschlecht" uniqueName="[Geschlecht]" caption="Geschlecht"/>
    <dimension name="Kammern" uniqueName="[Kammern]" caption="Kammern"/>
    <dimension name="Lehrberufe" uniqueName="[Lehrberufe]" caption="Lehrberufe"/>
    <dimension name="Lehrberufsgruppen" uniqueName="[Lehrberufsgruppen]" caption="Lehrberufsgruppen"/>
    <dimension name="Lehrjahr" uniqueName="[Lehrjahr]" caption="Lehrjahr"/>
    <dimension name="Lehrvertragsart" uniqueName="[Lehrvertragsart]" caption="Lehrvertragsart"/>
    <dimension measure="1" name="Measures" uniqueName="[Measures]" caption="Measures"/>
    <dimension name="Schultypen" uniqueName="[Schultypen]" caption="Schultypen"/>
    <dimension name="Sparten" uniqueName="[Sparten]" caption="Sparten"/>
    <dimension name="Staatsbürgerschaft" uniqueName="[Staatsbürgerschaft]" caption="Staatsbürgerschaft"/>
    <dimension name="Zeitraum" uniqueName="[Zeitraum]" caption="Zeitraum"/>
  </dimensions>
  <measureGroups count="1">
    <measureGroup name="AnzahlLehrlingeundLehrbetriebeFGRÖsterr" caption="AnzahlLehrlingeundLehrbetriebeFGRÖsterr"/>
  </measureGroups>
  <maps count="16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3"/>
    <map measureGroup="0" dimension="14"/>
    <map measureGroup="0" dimension="15"/>
    <map measureGroup="0" dimension="16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3CCC03-43F2-4374-BBC1-BC2128095988}" name="PivotTable2" cacheId="14" applyNumberFormats="0" applyBorderFormats="0" applyFontFormats="0" applyPatternFormats="0" applyAlignmentFormats="0" applyWidthHeightFormats="1" dataCaption="Werte" updatedVersion="4" minRefreshableVersion="3" useAutoFormatting="1" subtotalHiddenItems="1" itemPrintTitles="1" createdVersion="4" indent="0" outline="1" outlineData="1" multipleFieldFilters="0" fieldListSortAscending="1">
  <location ref="G2:G12" firstHeaderRow="1" firstDataRow="1" firstDataCol="1"/>
  <pivotFields count="1">
    <pivotField axis="axisRow" allDrilled="1" showAll="0" dataSourceSort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pivotHierarchies count="4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M28"/>
  <sheetViews>
    <sheetView showGridLines="0" tabSelected="1" zoomScaleNormal="100" workbookViewId="0">
      <selection activeCell="A4" sqref="A4"/>
    </sheetView>
  </sheetViews>
  <sheetFormatPr baseColWidth="10" defaultColWidth="11.42578125" defaultRowHeight="15"/>
  <cols>
    <col min="1" max="1" width="3" style="16" customWidth="1"/>
    <col min="2" max="2" width="41.42578125" style="16" customWidth="1"/>
    <col min="3" max="3" width="10" style="16" customWidth="1"/>
    <col min="4" max="4" width="9.28515625" style="16" customWidth="1"/>
    <col min="5" max="5" width="4.5703125" style="16" customWidth="1"/>
    <col min="6" max="6" width="3.28515625" style="16" customWidth="1"/>
    <col min="7" max="7" width="42.140625" style="16" customWidth="1"/>
    <col min="8" max="9" width="9.28515625" style="16" customWidth="1"/>
    <col min="10" max="11" width="11.42578125" style="16"/>
    <col min="12" max="12" width="38.140625" style="16" customWidth="1"/>
    <col min="13" max="16384" width="11.42578125" style="16"/>
  </cols>
  <sheetData>
    <row r="2" spans="1:13">
      <c r="B2" s="22"/>
    </row>
    <row r="4" spans="1:13" ht="18">
      <c r="A4" s="14" t="str">
        <f>"Lehrlingsstatistik 31.12."&amp;Auswahl_Jahr</f>
        <v>Lehrlingsstatistik 31.12.2025</v>
      </c>
      <c r="B4" s="29"/>
      <c r="C4" s="31"/>
      <c r="D4" s="31"/>
      <c r="F4" s="30"/>
      <c r="G4" s="30"/>
      <c r="H4" s="30"/>
      <c r="I4" s="30"/>
      <c r="J4" s="15"/>
      <c r="K4" s="15"/>
    </row>
    <row r="5" spans="1:13" ht="18">
      <c r="A5" s="38" t="s">
        <v>22</v>
      </c>
      <c r="B5" s="31"/>
      <c r="C5" s="31"/>
      <c r="D5" s="31"/>
      <c r="E5" s="32"/>
      <c r="F5" s="32"/>
      <c r="G5" s="32"/>
      <c r="H5" s="79" t="str">
        <f>Auswahl_Bundesland</f>
        <v>Österreich</v>
      </c>
      <c r="I5" s="79"/>
      <c r="L5" s="18"/>
    </row>
    <row r="6" spans="1:13" ht="18">
      <c r="A6" s="33"/>
      <c r="B6" s="33"/>
      <c r="C6" s="33"/>
      <c r="D6" s="33"/>
      <c r="E6" s="33"/>
      <c r="F6" s="33"/>
      <c r="G6" s="33"/>
      <c r="H6" s="33"/>
      <c r="I6" s="33"/>
      <c r="L6" s="18"/>
    </row>
    <row r="7" spans="1:13" ht="18">
      <c r="A7" s="34"/>
      <c r="B7" s="34"/>
      <c r="C7" s="34"/>
      <c r="D7" s="34"/>
      <c r="E7" s="33"/>
      <c r="F7" s="33"/>
      <c r="G7" s="33"/>
      <c r="H7" s="34"/>
      <c r="I7" s="34"/>
      <c r="L7" s="18"/>
    </row>
    <row r="8" spans="1:13" ht="18">
      <c r="A8" s="39"/>
      <c r="B8" s="40" t="s">
        <v>0</v>
      </c>
      <c r="C8" s="39"/>
      <c r="D8" s="39"/>
      <c r="E8" s="1"/>
      <c r="F8" s="39"/>
      <c r="G8" s="40" t="s">
        <v>555</v>
      </c>
      <c r="H8" s="39"/>
      <c r="I8" s="39"/>
    </row>
    <row r="9" spans="1:13" ht="54">
      <c r="A9" s="41"/>
      <c r="B9" s="42" t="s">
        <v>1</v>
      </c>
      <c r="C9" s="43" t="s">
        <v>24</v>
      </c>
      <c r="D9" s="44" t="s">
        <v>2</v>
      </c>
      <c r="E9" s="2"/>
      <c r="F9" s="41"/>
      <c r="G9" s="42" t="s">
        <v>1</v>
      </c>
      <c r="H9" s="43" t="s">
        <v>24</v>
      </c>
      <c r="I9" s="44" t="s">
        <v>556</v>
      </c>
    </row>
    <row r="10" spans="1:13">
      <c r="A10" s="3" t="s">
        <v>3</v>
      </c>
      <c r="B10" s="7" t="str">
        <f>Auswahl_Daten_weiblich!H3</f>
        <v>Einzelhandel</v>
      </c>
      <c r="C10" s="65">
        <f>Auswahl_Daten_weiblich!I3</f>
        <v>5514</v>
      </c>
      <c r="D10" s="5">
        <f>C10*100/$C$21</f>
        <v>16.787943370376009</v>
      </c>
      <c r="E10" s="5"/>
      <c r="F10" s="3" t="s">
        <v>3</v>
      </c>
      <c r="G10" s="7" t="str">
        <f>Auswahl_Daten_männlich!H3</f>
        <v>Elektrotechnik</v>
      </c>
      <c r="H10" s="65">
        <f>Auswahl_Daten_männlich!I3</f>
        <v>9030</v>
      </c>
      <c r="I10" s="5">
        <f>H10*100/$H$21</f>
        <v>12.896867903509147</v>
      </c>
      <c r="L10" s="19"/>
      <c r="M10" s="19"/>
    </row>
    <row r="11" spans="1:13">
      <c r="A11" s="3" t="s">
        <v>5</v>
      </c>
      <c r="B11" s="17" t="str">
        <f>Auswahl_Daten_weiblich!H4</f>
        <v>Bürokauffrau</v>
      </c>
      <c r="C11" s="65">
        <f>Auswahl_Daten_weiblich!I4</f>
        <v>3043</v>
      </c>
      <c r="D11" s="5">
        <f t="shared" ref="D11:D21" si="0">C11*100/$C$21</f>
        <v>9.2647282691429442</v>
      </c>
      <c r="E11" s="5"/>
      <c r="F11" s="3" t="s">
        <v>5</v>
      </c>
      <c r="G11" s="17" t="str">
        <f>Auswahl_Daten_männlich!H4</f>
        <v>Metalltechnik</v>
      </c>
      <c r="H11" s="65">
        <f>Auswahl_Daten_männlich!I4</f>
        <v>8407</v>
      </c>
      <c r="I11" s="5">
        <f t="shared" ref="I11:I21" si="1">H11*100/$H$21</f>
        <v>12.007083993887198</v>
      </c>
      <c r="L11" s="19"/>
      <c r="M11" s="19"/>
    </row>
    <row r="12" spans="1:13">
      <c r="A12" s="3" t="s">
        <v>6</v>
      </c>
      <c r="B12" s="7" t="str">
        <f>Auswahl_Daten_weiblich!H5</f>
        <v>Friseurin (Stylistin)</v>
      </c>
      <c r="C12" s="65">
        <f>Auswahl_Daten_weiblich!I5</f>
        <v>1979</v>
      </c>
      <c r="D12" s="5">
        <f t="shared" si="0"/>
        <v>6.0252702085553356</v>
      </c>
      <c r="E12" s="5"/>
      <c r="F12" s="3" t="s">
        <v>6</v>
      </c>
      <c r="G12" s="7" t="str">
        <f>Auswahl_Daten_männlich!H5</f>
        <v>Kraftfahrzeugtechnik</v>
      </c>
      <c r="H12" s="65">
        <f>Auswahl_Daten_männlich!I5</f>
        <v>7605</v>
      </c>
      <c r="I12" s="5">
        <f t="shared" si="1"/>
        <v>10.861647885513518</v>
      </c>
      <c r="L12" s="19"/>
      <c r="M12" s="19"/>
    </row>
    <row r="13" spans="1:13">
      <c r="A13" s="3" t="s">
        <v>8</v>
      </c>
      <c r="B13" s="7" t="str">
        <f>Auswahl_Daten_weiblich!H6</f>
        <v>Verwaltungsassistentin</v>
      </c>
      <c r="C13" s="65">
        <f>Auswahl_Daten_weiblich!I6</f>
        <v>1686</v>
      </c>
      <c r="D13" s="5">
        <f t="shared" si="0"/>
        <v>5.1332014005175823</v>
      </c>
      <c r="E13" s="4"/>
      <c r="F13" s="3" t="s">
        <v>8</v>
      </c>
      <c r="G13" s="7" t="str">
        <f>Auswahl_Daten_männlich!H6</f>
        <v>Einzelhandel</v>
      </c>
      <c r="H13" s="65">
        <f>Auswahl_Daten_männlich!I6</f>
        <v>4598</v>
      </c>
      <c r="I13" s="5">
        <f t="shared" si="1"/>
        <v>6.5669765913992313</v>
      </c>
      <c r="L13" s="19"/>
      <c r="M13" s="19"/>
    </row>
    <row r="14" spans="1:13">
      <c r="A14" s="3" t="s">
        <v>10</v>
      </c>
      <c r="B14" s="7" t="str">
        <f>Auswahl_Daten_weiblich!H7</f>
        <v>Pharmazeutisch-kaufmännische Assistenz</v>
      </c>
      <c r="C14" s="65">
        <f>Auswahl_Daten_weiblich!I7</f>
        <v>1378</v>
      </c>
      <c r="D14" s="5">
        <f t="shared" si="0"/>
        <v>4.195463540873801</v>
      </c>
      <c r="E14" s="5"/>
      <c r="F14" s="3" t="s">
        <v>10</v>
      </c>
      <c r="G14" s="7" t="str">
        <f>Auswahl_Daten_männlich!H7</f>
        <v>Installations- und Gebäudetechnik</v>
      </c>
      <c r="H14" s="65">
        <f>Auswahl_Daten_männlich!I7</f>
        <v>3941</v>
      </c>
      <c r="I14" s="5">
        <f t="shared" si="1"/>
        <v>5.6286330462601937</v>
      </c>
      <c r="L14" s="20"/>
      <c r="M14" s="20"/>
    </row>
    <row r="15" spans="1:13">
      <c r="A15" s="3" t="s">
        <v>11</v>
      </c>
      <c r="B15" s="7" t="str">
        <f>Auswahl_Daten_weiblich!H8</f>
        <v>Metalltechnik</v>
      </c>
      <c r="C15" s="65">
        <f>Auswahl_Daten_weiblich!I8</f>
        <v>1085</v>
      </c>
      <c r="D15" s="5">
        <f t="shared" si="0"/>
        <v>3.3033947328360482</v>
      </c>
      <c r="E15" s="5"/>
      <c r="F15" s="3" t="s">
        <v>11</v>
      </c>
      <c r="G15" s="7" t="str">
        <f>Auswahl_Daten_männlich!H8</f>
        <v>Mechatronik</v>
      </c>
      <c r="H15" s="65">
        <f>Auswahl_Daten_männlich!I8</f>
        <v>3051</v>
      </c>
      <c r="I15" s="5">
        <f t="shared" si="1"/>
        <v>4.3575131753716958</v>
      </c>
      <c r="L15" s="20"/>
      <c r="M15" s="20"/>
    </row>
    <row r="16" spans="1:13">
      <c r="A16" s="3" t="s">
        <v>14</v>
      </c>
      <c r="B16" s="7" t="str">
        <f>Auswahl_Daten_weiblich!H9</f>
        <v>Hotel- und Gastgewerbeassistentin</v>
      </c>
      <c r="C16" s="65">
        <f>Auswahl_Daten_weiblich!I9</f>
        <v>913</v>
      </c>
      <c r="D16" s="5">
        <f t="shared" si="0"/>
        <v>2.7797229410869235</v>
      </c>
      <c r="E16" s="5"/>
      <c r="F16" s="3" t="s">
        <v>14</v>
      </c>
      <c r="G16" s="7" t="str">
        <f>Auswahl_Daten_männlich!H9</f>
        <v>Informationstechnologie</v>
      </c>
      <c r="H16" s="65">
        <f>Auswahl_Daten_männlich!I9</f>
        <v>1944</v>
      </c>
      <c r="I16" s="5">
        <f t="shared" si="1"/>
        <v>2.7764685719182483</v>
      </c>
      <c r="L16" s="20"/>
      <c r="M16" s="20"/>
    </row>
    <row r="17" spans="1:13" s="21" customFormat="1">
      <c r="A17" s="6" t="s">
        <v>16</v>
      </c>
      <c r="B17" s="7" t="str">
        <f>Auswahl_Daten_weiblich!H10</f>
        <v>Köchin</v>
      </c>
      <c r="C17" s="65">
        <f>Auswahl_Daten_weiblich!I10</f>
        <v>870</v>
      </c>
      <c r="D17" s="5">
        <f t="shared" si="0"/>
        <v>2.6488049931496422</v>
      </c>
      <c r="E17" s="8"/>
      <c r="F17" s="6" t="s">
        <v>16</v>
      </c>
      <c r="G17" s="7" t="str">
        <f>Auswahl_Daten_männlich!H10</f>
        <v>Koch</v>
      </c>
      <c r="H17" s="65">
        <f>Auswahl_Daten_männlich!I10</f>
        <v>1852</v>
      </c>
      <c r="I17" s="5">
        <f t="shared" si="1"/>
        <v>2.6450719111073027</v>
      </c>
      <c r="J17" s="16"/>
      <c r="L17" s="20"/>
      <c r="M17" s="20"/>
    </row>
    <row r="18" spans="1:13">
      <c r="A18" s="3" t="s">
        <v>18</v>
      </c>
      <c r="B18" s="7" t="str">
        <f>Auswahl_Daten_weiblich!H11</f>
        <v>Konditorei (Zuckerbäckerei)</v>
      </c>
      <c r="C18" s="65">
        <f>Auswahl_Daten_weiblich!I11</f>
        <v>818</v>
      </c>
      <c r="D18" s="5">
        <f t="shared" si="0"/>
        <v>2.4904856142487439</v>
      </c>
      <c r="E18" s="5"/>
      <c r="F18" s="3" t="s">
        <v>18</v>
      </c>
      <c r="G18" s="7" t="str">
        <f>Auswahl_Daten_männlich!H11</f>
        <v>Land- und Baumaschinentechnik</v>
      </c>
      <c r="H18" s="65">
        <f>Auswahl_Daten_männlich!I11</f>
        <v>1628</v>
      </c>
      <c r="I18" s="5">
        <f t="shared" si="1"/>
        <v>2.3251496065241297</v>
      </c>
      <c r="L18" s="20"/>
      <c r="M18" s="20"/>
    </row>
    <row r="19" spans="1:13">
      <c r="A19" s="3" t="s">
        <v>20</v>
      </c>
      <c r="B19" s="7" t="str">
        <f>Auswahl_Daten_weiblich!H12</f>
        <v>Restaurantfachfrau</v>
      </c>
      <c r="C19" s="65">
        <f>Auswahl_Daten_weiblich!I12</f>
        <v>782</v>
      </c>
      <c r="D19" s="5">
        <f t="shared" si="0"/>
        <v>2.3808798903942763</v>
      </c>
      <c r="E19" s="5"/>
      <c r="F19" s="3" t="s">
        <v>20</v>
      </c>
      <c r="G19" s="7" t="str">
        <f>Auswahl_Daten_männlich!H12</f>
        <v>Hochbau</v>
      </c>
      <c r="H19" s="65">
        <f>Auswahl_Daten_männlich!I12</f>
        <v>1617</v>
      </c>
      <c r="I19" s="5">
        <f t="shared" si="1"/>
        <v>2.3094391362097775</v>
      </c>
      <c r="K19" s="22"/>
      <c r="L19" s="20"/>
      <c r="M19" s="20"/>
    </row>
    <row r="20" spans="1:13">
      <c r="A20" s="9"/>
      <c r="B20" s="45" t="s">
        <v>21</v>
      </c>
      <c r="C20" s="66">
        <f>SUM(C10:C19)</f>
        <v>18068</v>
      </c>
      <c r="D20" s="10">
        <f t="shared" si="0"/>
        <v>55.009894961181303</v>
      </c>
      <c r="E20" s="10"/>
      <c r="F20" s="11"/>
      <c r="G20" s="45" t="s">
        <v>21</v>
      </c>
      <c r="H20" s="66">
        <f>SUM(H10:H19)</f>
        <v>43673</v>
      </c>
      <c r="I20" s="10">
        <f t="shared" si="1"/>
        <v>62.374851821700446</v>
      </c>
    </row>
    <row r="21" spans="1:13">
      <c r="A21" s="46"/>
      <c r="B21" s="47" t="s">
        <v>32</v>
      </c>
      <c r="C21" s="67">
        <f>Lehrlinge_weiblich</f>
        <v>32845</v>
      </c>
      <c r="D21" s="48">
        <f t="shared" si="0"/>
        <v>100</v>
      </c>
      <c r="E21" s="11"/>
      <c r="F21" s="46"/>
      <c r="G21" s="47" t="s">
        <v>32</v>
      </c>
      <c r="H21" s="67">
        <f>Lehrlinge_männlich</f>
        <v>70017</v>
      </c>
      <c r="I21" s="48">
        <f t="shared" si="1"/>
        <v>100</v>
      </c>
    </row>
    <row r="22" spans="1:13">
      <c r="A22" s="11"/>
      <c r="B22" s="9"/>
      <c r="C22" s="24"/>
      <c r="D22" s="10"/>
      <c r="E22" s="11"/>
      <c r="F22" s="11"/>
      <c r="G22" s="25"/>
      <c r="H22" s="26"/>
      <c r="I22" s="10"/>
    </row>
    <row r="23" spans="1:13" ht="30" customHeight="1">
      <c r="A23" s="78" t="s">
        <v>557</v>
      </c>
      <c r="B23" s="78"/>
      <c r="C23" s="78"/>
      <c r="D23" s="78"/>
      <c r="E23" s="78"/>
      <c r="F23" s="78"/>
      <c r="G23" s="78"/>
      <c r="H23" s="78"/>
      <c r="I23" s="78"/>
      <c r="J23" s="23"/>
    </row>
    <row r="24" spans="1:13" ht="13.5" customHeight="1">
      <c r="A24" s="81" t="s">
        <v>584</v>
      </c>
      <c r="B24" s="13"/>
      <c r="C24" s="13"/>
      <c r="D24" s="13"/>
      <c r="E24" s="13"/>
      <c r="F24" s="13"/>
      <c r="G24" s="13"/>
      <c r="H24" s="13"/>
      <c r="I24" s="13"/>
    </row>
    <row r="25" spans="1:13" ht="15.75">
      <c r="A25" s="12" t="str">
        <f>"Quelle: LEHRLINGSSTATISTIK " &amp; Auswahl_Jahr &amp; ", Wirtschaftskammern Österreichs"</f>
        <v>Quelle: LEHRLINGSSTATISTIK 2025, Wirtschaftskammern Österreichs</v>
      </c>
      <c r="B25" s="35"/>
      <c r="C25" s="35"/>
      <c r="D25" s="35"/>
      <c r="E25" s="35"/>
      <c r="F25" s="35"/>
      <c r="G25" s="35"/>
      <c r="H25" s="35"/>
      <c r="I25" s="35"/>
    </row>
    <row r="27" spans="1:13">
      <c r="B27" s="19"/>
    </row>
    <row r="28" spans="1:13">
      <c r="B28" s="19"/>
    </row>
  </sheetData>
  <sheetProtection algorithmName="SHA-512" hashValue="DaKLR3mqTxK6bU3qkfSvt/Z0WIGsjHJWTW+l04MgqigUrbn8gcGnyt1nuREdvig/5mUIhkvsIVW7aD24JbtaZg==" saltValue="x++hdDcRRJQYQMM8Y4GwKQ==" spinCount="100000" sheet="1" objects="1" scenarios="1"/>
  <mergeCells count="2">
    <mergeCell ref="A23:I23"/>
    <mergeCell ref="H5:I5"/>
  </mergeCells>
  <pageMargins left="0.86614173228346458" right="0.6692913385826772" top="0.74803149606299213" bottom="0.43307086614173229" header="0.35433070866141736" footer="0.35433070866141736"/>
  <pageSetup paperSize="9" orientation="landscape" verticalDpi="429496729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Spinner 1">
              <controlPr defaultSize="0" autoPict="0">
                <anchor>
                  <from>
                    <xdr:col>0</xdr:col>
                    <xdr:colOff>0</xdr:colOff>
                    <xdr:row>0</xdr:row>
                    <xdr:rowOff>19050</xdr:rowOff>
                  </from>
                  <to>
                    <xdr:col>1</xdr:col>
                    <xdr:colOff>38100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List Box 2">
              <controlPr defaultSize="0" autoLine="0" autoPict="0">
                <anchor moveWithCells="1">
                  <from>
                    <xdr:col>9</xdr:col>
                    <xdr:colOff>428625</xdr:colOff>
                    <xdr:row>2</xdr:row>
                    <xdr:rowOff>142875</xdr:rowOff>
                  </from>
                  <to>
                    <xdr:col>11</xdr:col>
                    <xdr:colOff>1524000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P12"/>
  <sheetViews>
    <sheetView workbookViewId="0">
      <selection activeCell="E8" sqref="E8"/>
    </sheetView>
  </sheetViews>
  <sheetFormatPr baseColWidth="10" defaultColWidth="11.42578125" defaultRowHeight="12.75"/>
  <cols>
    <col min="1" max="1" width="22.42578125" style="15" bestFit="1" customWidth="1"/>
    <col min="2" max="2" width="22.42578125" style="15" customWidth="1"/>
    <col min="3" max="3" width="7.85546875" style="68" customWidth="1"/>
    <col min="4" max="4" width="9.5703125" style="15" customWidth="1"/>
    <col min="5" max="16384" width="11.42578125" style="15"/>
  </cols>
  <sheetData>
    <row r="1" spans="1:16">
      <c r="A1" s="80" t="s">
        <v>28</v>
      </c>
      <c r="B1" s="80"/>
      <c r="C1" s="80"/>
      <c r="D1" s="80"/>
      <c r="E1" s="74" t="s">
        <v>558</v>
      </c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5">
      <c r="A2" s="15" t="s">
        <v>29</v>
      </c>
      <c r="D2" s="15" t="s">
        <v>30</v>
      </c>
      <c r="E2" s="76" t="s">
        <v>583</v>
      </c>
      <c r="G2" s="36" t="s">
        <v>29</v>
      </c>
      <c r="H2" s="20"/>
      <c r="I2" s="20"/>
      <c r="J2" t="s">
        <v>30</v>
      </c>
      <c r="K2" s="20" t="s">
        <v>269</v>
      </c>
    </row>
    <row r="3" spans="1:16" ht="15">
      <c r="A3" s="15">
        <v>2023</v>
      </c>
      <c r="B3" s="27" t="str">
        <f>LEFT(A3,4)</f>
        <v>2023</v>
      </c>
      <c r="C3" s="69">
        <v>1</v>
      </c>
      <c r="D3" s="28">
        <v>2025</v>
      </c>
      <c r="E3" s="76">
        <f>LOOKUP(TEXT(Auswahl_Jahr,"####"),B3:B221,C3:C221)</f>
        <v>3</v>
      </c>
      <c r="F3" s="15" t="str">
        <f>Auswahl_Jahr&amp;" " &amp; E3</f>
        <v>2025 3</v>
      </c>
      <c r="G3" s="53" t="s">
        <v>260</v>
      </c>
      <c r="H3" s="20">
        <v>1</v>
      </c>
      <c r="I3" t="s">
        <v>39</v>
      </c>
      <c r="J3" s="20">
        <v>1</v>
      </c>
      <c r="K3" s="20" t="str">
        <f>LOOKUP(J3,$H$3:$I$12)</f>
        <v>Österreich</v>
      </c>
    </row>
    <row r="4" spans="1:16" ht="15">
      <c r="A4" s="15">
        <v>2024</v>
      </c>
      <c r="B4" s="27" t="str">
        <f t="shared" ref="B4" si="0">LEFT(A4,4)</f>
        <v>2024</v>
      </c>
      <c r="C4" s="69">
        <v>2</v>
      </c>
      <c r="D4" s="28"/>
      <c r="G4" s="53" t="s">
        <v>261</v>
      </c>
      <c r="H4" s="20">
        <v>2</v>
      </c>
      <c r="I4" t="str">
        <f t="shared" ref="I4:I12" si="1">G3</f>
        <v>Burgenland</v>
      </c>
      <c r="J4"/>
      <c r="K4" s="20"/>
    </row>
    <row r="5" spans="1:16" ht="15">
      <c r="A5" s="15">
        <v>2025</v>
      </c>
      <c r="B5" s="27" t="str">
        <f>LEFT(A5,4)</f>
        <v>2025</v>
      </c>
      <c r="C5" s="69">
        <v>3</v>
      </c>
      <c r="G5" s="53" t="s">
        <v>262</v>
      </c>
      <c r="H5" s="20">
        <v>3</v>
      </c>
      <c r="I5" t="str">
        <f t="shared" si="1"/>
        <v>Kärnten</v>
      </c>
      <c r="J5"/>
      <c r="K5" s="20"/>
    </row>
    <row r="6" spans="1:16" ht="15">
      <c r="G6" s="53" t="s">
        <v>263</v>
      </c>
      <c r="H6" s="20">
        <v>4</v>
      </c>
      <c r="I6" t="str">
        <f t="shared" si="1"/>
        <v>Niederösterreich</v>
      </c>
      <c r="J6"/>
      <c r="K6" s="20"/>
    </row>
    <row r="7" spans="1:16" ht="15">
      <c r="G7" s="53" t="s">
        <v>264</v>
      </c>
      <c r="H7" s="20">
        <v>5</v>
      </c>
      <c r="I7" t="str">
        <f t="shared" si="1"/>
        <v>Oberösterreich</v>
      </c>
      <c r="J7"/>
      <c r="K7" s="20"/>
    </row>
    <row r="8" spans="1:16" ht="15">
      <c r="G8" s="53" t="s">
        <v>265</v>
      </c>
      <c r="H8" s="20">
        <v>6</v>
      </c>
      <c r="I8" t="str">
        <f t="shared" si="1"/>
        <v>Salzburg</v>
      </c>
      <c r="J8"/>
      <c r="K8" s="20"/>
    </row>
    <row r="9" spans="1:16" ht="15">
      <c r="G9" s="53" t="s">
        <v>266</v>
      </c>
      <c r="H9" s="20">
        <v>7</v>
      </c>
      <c r="I9" t="str">
        <f t="shared" si="1"/>
        <v>Steiermark</v>
      </c>
      <c r="J9"/>
      <c r="K9" s="20"/>
    </row>
    <row r="10" spans="1:16" ht="15">
      <c r="G10" s="53" t="s">
        <v>267</v>
      </c>
      <c r="H10" s="20">
        <v>8</v>
      </c>
      <c r="I10" t="str">
        <f t="shared" si="1"/>
        <v>Tirol</v>
      </c>
      <c r="J10"/>
      <c r="K10" s="20"/>
    </row>
    <row r="11" spans="1:16" ht="15">
      <c r="G11" s="53" t="s">
        <v>268</v>
      </c>
      <c r="H11" s="20">
        <v>9</v>
      </c>
      <c r="I11" t="str">
        <f t="shared" si="1"/>
        <v>Vorarlberg</v>
      </c>
      <c r="J11"/>
      <c r="K11" s="20"/>
    </row>
    <row r="12" spans="1:16" ht="15">
      <c r="G12" s="53" t="s">
        <v>270</v>
      </c>
      <c r="H12" s="20">
        <v>10</v>
      </c>
      <c r="I12" t="str">
        <f t="shared" si="1"/>
        <v>Wien</v>
      </c>
      <c r="J12"/>
      <c r="K12" s="20"/>
    </row>
  </sheetData>
  <sheetProtection selectLockedCells="1" selectUnlockedCells="1"/>
  <mergeCells count="1">
    <mergeCell ref="A1:D1"/>
  </mergeCell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CBA50-756A-4A58-8946-E4C77CB7EFFC}">
  <dimension ref="A1:C266"/>
  <sheetViews>
    <sheetView topLeftCell="A241" workbookViewId="0">
      <selection activeCell="A260" sqref="A260"/>
    </sheetView>
  </sheetViews>
  <sheetFormatPr baseColWidth="10" defaultColWidth="12" defaultRowHeight="15"/>
  <cols>
    <col min="1" max="1" width="95" style="55" bestFit="1" customWidth="1"/>
    <col min="2" max="3" width="46.42578125" style="55" bestFit="1" customWidth="1"/>
    <col min="4" max="16384" width="12" style="55"/>
  </cols>
  <sheetData>
    <row r="1" spans="1:3">
      <c r="A1" s="54" t="s">
        <v>271</v>
      </c>
      <c r="B1" s="54" t="s">
        <v>272</v>
      </c>
      <c r="C1" s="54" t="s">
        <v>36</v>
      </c>
    </row>
    <row r="2" spans="1:3">
      <c r="A2" s="55" t="s">
        <v>40</v>
      </c>
      <c r="B2" s="55" t="s">
        <v>40</v>
      </c>
      <c r="C2" s="55" t="s">
        <v>40</v>
      </c>
    </row>
    <row r="3" spans="1:3">
      <c r="A3" s="55" t="s">
        <v>41</v>
      </c>
      <c r="B3" s="55" t="s">
        <v>41</v>
      </c>
      <c r="C3" s="55" t="s">
        <v>41</v>
      </c>
    </row>
    <row r="4" spans="1:3">
      <c r="A4" s="55" t="s">
        <v>42</v>
      </c>
      <c r="B4" s="55" t="s">
        <v>341</v>
      </c>
      <c r="C4" s="55" t="s">
        <v>342</v>
      </c>
    </row>
    <row r="5" spans="1:3">
      <c r="A5" s="55" t="s">
        <v>43</v>
      </c>
      <c r="B5" s="55" t="s">
        <v>379</v>
      </c>
      <c r="C5" s="55" t="s">
        <v>380</v>
      </c>
    </row>
    <row r="6" spans="1:3">
      <c r="A6" s="55" t="s">
        <v>44</v>
      </c>
      <c r="B6" s="55" t="s">
        <v>44</v>
      </c>
      <c r="C6" s="55" t="s">
        <v>44</v>
      </c>
    </row>
    <row r="7" spans="1:3">
      <c r="A7" s="55" t="s">
        <v>45</v>
      </c>
      <c r="B7" s="55" t="s">
        <v>45</v>
      </c>
      <c r="C7" s="55" t="s">
        <v>45</v>
      </c>
    </row>
    <row r="8" spans="1:3">
      <c r="A8" s="55" t="s">
        <v>46</v>
      </c>
      <c r="B8" s="55" t="s">
        <v>448</v>
      </c>
      <c r="C8" s="55" t="s">
        <v>448</v>
      </c>
    </row>
    <row r="9" spans="1:3">
      <c r="A9" s="55" t="s">
        <v>47</v>
      </c>
      <c r="B9" s="55" t="s">
        <v>302</v>
      </c>
      <c r="C9" s="55" t="s">
        <v>302</v>
      </c>
    </row>
    <row r="10" spans="1:3">
      <c r="A10" s="55" t="s">
        <v>48</v>
      </c>
      <c r="B10" s="55" t="s">
        <v>371</v>
      </c>
      <c r="C10" s="55" t="s">
        <v>372</v>
      </c>
    </row>
    <row r="11" spans="1:3">
      <c r="A11" s="55" t="s">
        <v>49</v>
      </c>
      <c r="B11" s="55" t="s">
        <v>49</v>
      </c>
      <c r="C11" s="55" t="s">
        <v>49</v>
      </c>
    </row>
    <row r="12" spans="1:3">
      <c r="A12" s="55" t="s">
        <v>50</v>
      </c>
      <c r="B12" s="55" t="s">
        <v>381</v>
      </c>
      <c r="C12" s="55" t="s">
        <v>382</v>
      </c>
    </row>
    <row r="13" spans="1:3">
      <c r="A13" s="55" t="s">
        <v>51</v>
      </c>
      <c r="B13" s="55" t="s">
        <v>51</v>
      </c>
      <c r="C13" s="55" t="s">
        <v>51</v>
      </c>
    </row>
    <row r="14" spans="1:3">
      <c r="A14" s="55" t="s">
        <v>52</v>
      </c>
      <c r="B14" s="55" t="s">
        <v>440</v>
      </c>
      <c r="C14" s="55" t="s">
        <v>441</v>
      </c>
    </row>
    <row r="15" spans="1:3">
      <c r="A15" s="55" t="s">
        <v>53</v>
      </c>
      <c r="B15" s="55" t="s">
        <v>53</v>
      </c>
      <c r="C15" s="55" t="s">
        <v>53</v>
      </c>
    </row>
    <row r="16" spans="1:3">
      <c r="A16" s="55" t="s">
        <v>54</v>
      </c>
      <c r="B16" s="55" t="s">
        <v>453</v>
      </c>
      <c r="C16" s="55" t="s">
        <v>482</v>
      </c>
    </row>
    <row r="17" spans="1:3">
      <c r="A17" s="55" t="s">
        <v>55</v>
      </c>
      <c r="B17" s="55" t="s">
        <v>55</v>
      </c>
      <c r="C17" s="55" t="s">
        <v>55</v>
      </c>
    </row>
    <row r="18" spans="1:3">
      <c r="A18" s="55" t="s">
        <v>56</v>
      </c>
      <c r="B18" s="55" t="s">
        <v>287</v>
      </c>
      <c r="C18" s="55" t="s">
        <v>288</v>
      </c>
    </row>
    <row r="19" spans="1:3">
      <c r="A19" s="55" t="s">
        <v>57</v>
      </c>
      <c r="B19" s="55" t="s">
        <v>57</v>
      </c>
      <c r="C19" s="55" t="s">
        <v>57</v>
      </c>
    </row>
    <row r="20" spans="1:3">
      <c r="A20" s="55" t="s">
        <v>58</v>
      </c>
      <c r="B20" s="55" t="s">
        <v>58</v>
      </c>
      <c r="C20" s="55" t="s">
        <v>58</v>
      </c>
    </row>
    <row r="21" spans="1:3">
      <c r="A21" s="55" t="s">
        <v>291</v>
      </c>
      <c r="B21" s="55" t="s">
        <v>292</v>
      </c>
      <c r="C21" s="55" t="s">
        <v>293</v>
      </c>
    </row>
    <row r="22" spans="1:3">
      <c r="A22" s="55" t="s">
        <v>59</v>
      </c>
      <c r="B22" s="55" t="s">
        <v>59</v>
      </c>
      <c r="C22" s="55" t="s">
        <v>59</v>
      </c>
    </row>
    <row r="23" spans="1:3">
      <c r="A23" s="55" t="s">
        <v>60</v>
      </c>
      <c r="B23" s="55" t="s">
        <v>296</v>
      </c>
      <c r="C23" s="55" t="s">
        <v>297</v>
      </c>
    </row>
    <row r="24" spans="1:3">
      <c r="A24" s="55" t="s">
        <v>61</v>
      </c>
      <c r="B24" s="55" t="s">
        <v>299</v>
      </c>
      <c r="C24" s="55" t="s">
        <v>300</v>
      </c>
    </row>
    <row r="25" spans="1:3">
      <c r="A25" s="55" t="s">
        <v>62</v>
      </c>
      <c r="B25" s="55" t="s">
        <v>454</v>
      </c>
      <c r="C25" s="55" t="s">
        <v>483</v>
      </c>
    </row>
    <row r="26" spans="1:3">
      <c r="A26" s="55" t="s">
        <v>63</v>
      </c>
      <c r="B26" s="55" t="s">
        <v>63</v>
      </c>
      <c r="C26" s="55" t="s">
        <v>63</v>
      </c>
    </row>
    <row r="27" spans="1:3">
      <c r="A27" s="55" t="s">
        <v>64</v>
      </c>
      <c r="B27" s="55" t="s">
        <v>64</v>
      </c>
      <c r="C27" s="55" t="s">
        <v>64</v>
      </c>
    </row>
    <row r="28" spans="1:3">
      <c r="A28" s="55" t="s">
        <v>65</v>
      </c>
      <c r="B28" s="55" t="s">
        <v>303</v>
      </c>
      <c r="C28" s="55" t="s">
        <v>304</v>
      </c>
    </row>
    <row r="29" spans="1:3">
      <c r="A29" s="55" t="s">
        <v>66</v>
      </c>
      <c r="B29" s="55" t="s">
        <v>307</v>
      </c>
      <c r="C29" s="55" t="s">
        <v>308</v>
      </c>
    </row>
    <row r="30" spans="1:3">
      <c r="A30" s="55" t="s">
        <v>67</v>
      </c>
      <c r="B30" s="55" t="s">
        <v>309</v>
      </c>
      <c r="C30" s="55" t="s">
        <v>310</v>
      </c>
    </row>
    <row r="31" spans="1:3">
      <c r="A31" s="55" t="s">
        <v>68</v>
      </c>
      <c r="B31" s="55" t="s">
        <v>68</v>
      </c>
      <c r="C31" s="55" t="s">
        <v>68</v>
      </c>
    </row>
    <row r="32" spans="1:3">
      <c r="A32" s="55" t="s">
        <v>69</v>
      </c>
      <c r="B32" s="55" t="s">
        <v>69</v>
      </c>
      <c r="C32" s="55" t="s">
        <v>69</v>
      </c>
    </row>
    <row r="33" spans="1:3">
      <c r="A33" s="55" t="s">
        <v>70</v>
      </c>
      <c r="B33" s="55" t="s">
        <v>70</v>
      </c>
      <c r="C33" s="55" t="s">
        <v>70</v>
      </c>
    </row>
    <row r="34" spans="1:3">
      <c r="A34" s="55" t="s">
        <v>71</v>
      </c>
      <c r="B34" s="55" t="s">
        <v>71</v>
      </c>
      <c r="C34" s="55" t="s">
        <v>71</v>
      </c>
    </row>
    <row r="35" spans="1:3">
      <c r="A35" s="55" t="s">
        <v>72</v>
      </c>
      <c r="B35" s="55" t="s">
        <v>317</v>
      </c>
      <c r="C35" s="55" t="s">
        <v>318</v>
      </c>
    </row>
    <row r="36" spans="1:3">
      <c r="A36" s="55" t="s">
        <v>73</v>
      </c>
      <c r="B36" s="55" t="s">
        <v>277</v>
      </c>
      <c r="C36" s="55" t="s">
        <v>7</v>
      </c>
    </row>
    <row r="37" spans="1:3">
      <c r="A37" s="55" t="s">
        <v>74</v>
      </c>
      <c r="B37" s="55" t="s">
        <v>455</v>
      </c>
      <c r="C37" s="55" t="s">
        <v>484</v>
      </c>
    </row>
    <row r="38" spans="1:3">
      <c r="A38" s="55" t="s">
        <v>75</v>
      </c>
      <c r="B38" s="55" t="s">
        <v>75</v>
      </c>
      <c r="C38" s="55" t="s">
        <v>75</v>
      </c>
    </row>
    <row r="39" spans="1:3">
      <c r="A39" s="55" t="s">
        <v>76</v>
      </c>
      <c r="B39" s="55" t="s">
        <v>456</v>
      </c>
      <c r="C39" s="55" t="s">
        <v>485</v>
      </c>
    </row>
    <row r="40" spans="1:3">
      <c r="A40" s="55" t="s">
        <v>77</v>
      </c>
      <c r="B40" s="55" t="s">
        <v>319</v>
      </c>
      <c r="C40" s="55" t="s">
        <v>320</v>
      </c>
    </row>
    <row r="41" spans="1:3">
      <c r="A41" s="55" t="s">
        <v>78</v>
      </c>
      <c r="B41" s="55" t="s">
        <v>321</v>
      </c>
      <c r="C41" s="55" t="s">
        <v>322</v>
      </c>
    </row>
    <row r="42" spans="1:3">
      <c r="A42" s="55" t="s">
        <v>79</v>
      </c>
      <c r="B42" s="55" t="s">
        <v>323</v>
      </c>
      <c r="C42" s="55" t="s">
        <v>324</v>
      </c>
    </row>
    <row r="43" spans="1:3">
      <c r="A43" s="55" t="s">
        <v>80</v>
      </c>
      <c r="B43" s="55" t="s">
        <v>327</v>
      </c>
      <c r="C43" s="55" t="s">
        <v>328</v>
      </c>
    </row>
    <row r="44" spans="1:3">
      <c r="A44" s="55" t="s">
        <v>81</v>
      </c>
      <c r="B44" s="55" t="s">
        <v>81</v>
      </c>
      <c r="C44" s="55" t="s">
        <v>81</v>
      </c>
    </row>
    <row r="45" spans="1:3">
      <c r="A45" s="55" t="s">
        <v>82</v>
      </c>
      <c r="B45" s="55" t="s">
        <v>329</v>
      </c>
      <c r="C45" s="55" t="s">
        <v>330</v>
      </c>
    </row>
    <row r="46" spans="1:3">
      <c r="A46" s="55" t="s">
        <v>83</v>
      </c>
      <c r="B46" s="55" t="s">
        <v>333</v>
      </c>
      <c r="C46" s="55" t="s">
        <v>334</v>
      </c>
    </row>
    <row r="47" spans="1:3">
      <c r="A47" s="55" t="s">
        <v>84</v>
      </c>
      <c r="B47" s="55" t="s">
        <v>335</v>
      </c>
      <c r="C47" s="55" t="s">
        <v>336</v>
      </c>
    </row>
    <row r="48" spans="1:3">
      <c r="A48" s="55" t="s">
        <v>85</v>
      </c>
      <c r="B48" s="55" t="s">
        <v>337</v>
      </c>
      <c r="C48" s="55" t="s">
        <v>338</v>
      </c>
    </row>
    <row r="49" spans="1:3">
      <c r="A49" s="55" t="s">
        <v>86</v>
      </c>
      <c r="B49" s="55" t="s">
        <v>86</v>
      </c>
      <c r="C49" s="55" t="s">
        <v>86</v>
      </c>
    </row>
    <row r="50" spans="1:3">
      <c r="A50" s="55" t="s">
        <v>343</v>
      </c>
      <c r="B50" s="55" t="s">
        <v>343</v>
      </c>
      <c r="C50" s="55" t="s">
        <v>343</v>
      </c>
    </row>
    <row r="51" spans="1:3">
      <c r="A51" s="55" t="s">
        <v>87</v>
      </c>
      <c r="B51" s="55" t="s">
        <v>457</v>
      </c>
      <c r="C51" s="55" t="s">
        <v>486</v>
      </c>
    </row>
    <row r="52" spans="1:3">
      <c r="A52" s="55" t="s">
        <v>88</v>
      </c>
      <c r="B52" s="55" t="s">
        <v>88</v>
      </c>
      <c r="C52" s="55" t="s">
        <v>88</v>
      </c>
    </row>
    <row r="53" spans="1:3">
      <c r="A53" s="55" t="s">
        <v>89</v>
      </c>
      <c r="B53" s="55" t="s">
        <v>89</v>
      </c>
      <c r="C53" s="55" t="s">
        <v>89</v>
      </c>
    </row>
    <row r="54" spans="1:3">
      <c r="A54" s="55" t="s">
        <v>90</v>
      </c>
      <c r="B54" s="55" t="s">
        <v>90</v>
      </c>
      <c r="C54" s="55" t="s">
        <v>90</v>
      </c>
    </row>
    <row r="55" spans="1:3">
      <c r="A55" s="55" t="s">
        <v>91</v>
      </c>
      <c r="B55" s="55" t="s">
        <v>349</v>
      </c>
      <c r="C55" s="55" t="s">
        <v>350</v>
      </c>
    </row>
    <row r="56" spans="1:3">
      <c r="A56" s="55" t="s">
        <v>92</v>
      </c>
      <c r="B56" s="55" t="s">
        <v>352</v>
      </c>
      <c r="C56" s="55" t="s">
        <v>352</v>
      </c>
    </row>
    <row r="57" spans="1:3">
      <c r="A57" s="55" t="s">
        <v>93</v>
      </c>
      <c r="B57" s="55" t="s">
        <v>353</v>
      </c>
      <c r="C57" s="55" t="s">
        <v>353</v>
      </c>
    </row>
    <row r="58" spans="1:3">
      <c r="A58" s="55" t="s">
        <v>94</v>
      </c>
      <c r="B58" s="55" t="s">
        <v>354</v>
      </c>
      <c r="C58" s="55" t="s">
        <v>355</v>
      </c>
    </row>
    <row r="59" spans="1:3">
      <c r="A59" s="55" t="s">
        <v>95</v>
      </c>
      <c r="B59" s="55" t="s">
        <v>458</v>
      </c>
      <c r="C59" s="55" t="s">
        <v>487</v>
      </c>
    </row>
    <row r="60" spans="1:3">
      <c r="A60" s="55" t="s">
        <v>96</v>
      </c>
      <c r="B60" s="55" t="s">
        <v>96</v>
      </c>
      <c r="C60" s="55" t="s">
        <v>96</v>
      </c>
    </row>
    <row r="61" spans="1:3">
      <c r="A61" s="55" t="s">
        <v>359</v>
      </c>
      <c r="B61" s="55" t="s">
        <v>360</v>
      </c>
      <c r="C61" s="55" t="s">
        <v>360</v>
      </c>
    </row>
    <row r="62" spans="1:3">
      <c r="A62" s="55" t="s">
        <v>97</v>
      </c>
      <c r="B62" s="55" t="s">
        <v>97</v>
      </c>
      <c r="C62" s="55" t="s">
        <v>97</v>
      </c>
    </row>
    <row r="63" spans="1:3">
      <c r="A63" s="55" t="s">
        <v>98</v>
      </c>
      <c r="B63" s="55" t="s">
        <v>361</v>
      </c>
      <c r="C63" s="55" t="s">
        <v>362</v>
      </c>
    </row>
    <row r="64" spans="1:3">
      <c r="A64" s="55" t="s">
        <v>99</v>
      </c>
      <c r="B64" s="55" t="s">
        <v>99</v>
      </c>
      <c r="C64" s="55" t="s">
        <v>99</v>
      </c>
    </row>
    <row r="65" spans="1:3">
      <c r="A65" s="55" t="s">
        <v>100</v>
      </c>
      <c r="B65" s="55" t="s">
        <v>363</v>
      </c>
      <c r="C65" s="55" t="s">
        <v>364</v>
      </c>
    </row>
    <row r="66" spans="1:3">
      <c r="A66" s="55" t="s">
        <v>101</v>
      </c>
      <c r="B66" s="55" t="s">
        <v>101</v>
      </c>
      <c r="C66" s="55" t="s">
        <v>101</v>
      </c>
    </row>
    <row r="67" spans="1:3">
      <c r="A67" s="55" t="s">
        <v>102</v>
      </c>
      <c r="B67" s="55" t="s">
        <v>459</v>
      </c>
      <c r="C67" s="55" t="s">
        <v>488</v>
      </c>
    </row>
    <row r="68" spans="1:3">
      <c r="A68" s="55" t="s">
        <v>103</v>
      </c>
      <c r="B68" s="55" t="s">
        <v>103</v>
      </c>
      <c r="C68" s="55" t="s">
        <v>103</v>
      </c>
    </row>
    <row r="69" spans="1:3">
      <c r="A69" s="55" t="s">
        <v>104</v>
      </c>
      <c r="B69" s="55" t="s">
        <v>104</v>
      </c>
      <c r="C69" s="55" t="s">
        <v>104</v>
      </c>
    </row>
    <row r="70" spans="1:3">
      <c r="A70" s="55" t="s">
        <v>105</v>
      </c>
      <c r="B70" s="55" t="s">
        <v>367</v>
      </c>
      <c r="C70" s="55" t="s">
        <v>368</v>
      </c>
    </row>
    <row r="71" spans="1:3">
      <c r="A71" s="55" t="s">
        <v>509</v>
      </c>
      <c r="B71" s="55" t="s">
        <v>523</v>
      </c>
      <c r="C71" s="55" t="s">
        <v>525</v>
      </c>
    </row>
    <row r="72" spans="1:3">
      <c r="A72" s="55" t="s">
        <v>106</v>
      </c>
      <c r="B72" s="55" t="s">
        <v>106</v>
      </c>
      <c r="C72" s="55" t="s">
        <v>106</v>
      </c>
    </row>
    <row r="73" spans="1:3">
      <c r="A73" s="55" t="s">
        <v>107</v>
      </c>
      <c r="B73" s="55" t="s">
        <v>373</v>
      </c>
      <c r="C73" s="55" t="s">
        <v>374</v>
      </c>
    </row>
    <row r="74" spans="1:3">
      <c r="A74" s="55" t="s">
        <v>108</v>
      </c>
      <c r="B74" s="55" t="s">
        <v>377</v>
      </c>
      <c r="C74" s="55" t="s">
        <v>378</v>
      </c>
    </row>
    <row r="75" spans="1:3">
      <c r="A75" s="55" t="s">
        <v>109</v>
      </c>
      <c r="B75" s="55" t="s">
        <v>278</v>
      </c>
      <c r="C75" s="55" t="s">
        <v>35</v>
      </c>
    </row>
    <row r="76" spans="1:3">
      <c r="A76" s="55" t="s">
        <v>561</v>
      </c>
      <c r="B76" s="55" t="s">
        <v>561</v>
      </c>
      <c r="C76" s="55" t="s">
        <v>561</v>
      </c>
    </row>
    <row r="77" spans="1:3">
      <c r="A77" s="55" t="s">
        <v>110</v>
      </c>
      <c r="B77" s="55" t="s">
        <v>110</v>
      </c>
      <c r="C77" s="55" t="s">
        <v>110</v>
      </c>
    </row>
    <row r="78" spans="1:3">
      <c r="A78" s="55" t="s">
        <v>510</v>
      </c>
      <c r="B78" s="55" t="s">
        <v>524</v>
      </c>
      <c r="C78" s="55" t="s">
        <v>526</v>
      </c>
    </row>
    <row r="79" spans="1:3">
      <c r="A79" s="55" t="s">
        <v>111</v>
      </c>
      <c r="B79" s="55" t="s">
        <v>383</v>
      </c>
      <c r="C79" s="55" t="s">
        <v>27</v>
      </c>
    </row>
    <row r="80" spans="1:3">
      <c r="A80" s="55" t="s">
        <v>112</v>
      </c>
      <c r="B80" s="55" t="s">
        <v>384</v>
      </c>
      <c r="C80" s="55" t="s">
        <v>384</v>
      </c>
    </row>
    <row r="81" spans="1:3">
      <c r="A81" s="55" t="s">
        <v>113</v>
      </c>
      <c r="B81" s="55" t="s">
        <v>113</v>
      </c>
      <c r="C81" s="55" t="s">
        <v>113</v>
      </c>
    </row>
    <row r="82" spans="1:3">
      <c r="A82" s="55" t="s">
        <v>114</v>
      </c>
      <c r="B82" s="55" t="s">
        <v>114</v>
      </c>
      <c r="C82" s="55" t="s">
        <v>114</v>
      </c>
    </row>
    <row r="83" spans="1:3">
      <c r="A83" s="55" t="s">
        <v>115</v>
      </c>
      <c r="B83" s="55" t="s">
        <v>115</v>
      </c>
      <c r="C83" s="55" t="s">
        <v>115</v>
      </c>
    </row>
    <row r="84" spans="1:3">
      <c r="A84" s="55" t="s">
        <v>116</v>
      </c>
      <c r="B84" s="55" t="s">
        <v>389</v>
      </c>
      <c r="C84" s="55" t="s">
        <v>390</v>
      </c>
    </row>
    <row r="85" spans="1:3">
      <c r="A85" s="55" t="s">
        <v>117</v>
      </c>
      <c r="B85" s="55" t="s">
        <v>117</v>
      </c>
      <c r="C85" s="55" t="s">
        <v>117</v>
      </c>
    </row>
    <row r="86" spans="1:3">
      <c r="A86" s="55" t="s">
        <v>118</v>
      </c>
      <c r="B86" s="55" t="s">
        <v>391</v>
      </c>
      <c r="C86" s="55" t="s">
        <v>391</v>
      </c>
    </row>
    <row r="87" spans="1:3">
      <c r="A87" s="55" t="s">
        <v>119</v>
      </c>
      <c r="B87" s="55" t="s">
        <v>119</v>
      </c>
      <c r="C87" s="55" t="s">
        <v>119</v>
      </c>
    </row>
    <row r="88" spans="1:3">
      <c r="A88" s="55" t="s">
        <v>120</v>
      </c>
      <c r="B88" s="55" t="s">
        <v>394</v>
      </c>
      <c r="C88" s="55" t="s">
        <v>395</v>
      </c>
    </row>
    <row r="89" spans="1:3">
      <c r="A89" s="55" t="s">
        <v>521</v>
      </c>
      <c r="B89" s="55" t="s">
        <v>537</v>
      </c>
      <c r="C89" s="55" t="s">
        <v>548</v>
      </c>
    </row>
    <row r="90" spans="1:3">
      <c r="A90" s="55" t="s">
        <v>121</v>
      </c>
      <c r="B90" s="55" t="s">
        <v>460</v>
      </c>
      <c r="C90" s="55" t="s">
        <v>489</v>
      </c>
    </row>
    <row r="91" spans="1:3">
      <c r="A91" s="55" t="s">
        <v>122</v>
      </c>
      <c r="B91" s="55" t="s">
        <v>398</v>
      </c>
      <c r="C91" s="55" t="s">
        <v>25</v>
      </c>
    </row>
    <row r="92" spans="1:3">
      <c r="A92" s="55" t="s">
        <v>123</v>
      </c>
      <c r="B92" s="55" t="s">
        <v>399</v>
      </c>
      <c r="C92" s="55" t="s">
        <v>400</v>
      </c>
    </row>
    <row r="93" spans="1:3">
      <c r="A93" s="55" t="s">
        <v>124</v>
      </c>
      <c r="B93" s="55" t="s">
        <v>461</v>
      </c>
      <c r="C93" s="55" t="s">
        <v>490</v>
      </c>
    </row>
    <row r="94" spans="1:3">
      <c r="A94" s="55" t="s">
        <v>125</v>
      </c>
      <c r="B94" s="55" t="s">
        <v>403</v>
      </c>
      <c r="C94" s="55" t="s">
        <v>404</v>
      </c>
    </row>
    <row r="95" spans="1:3">
      <c r="A95" s="55" t="s">
        <v>562</v>
      </c>
      <c r="B95" s="55" t="s">
        <v>405</v>
      </c>
      <c r="C95" s="55" t="s">
        <v>405</v>
      </c>
    </row>
    <row r="96" spans="1:3">
      <c r="A96" s="55" t="s">
        <v>126</v>
      </c>
      <c r="B96" s="55" t="s">
        <v>406</v>
      </c>
      <c r="C96" s="55" t="s">
        <v>407</v>
      </c>
    </row>
    <row r="97" spans="1:3">
      <c r="A97" s="55" t="s">
        <v>127</v>
      </c>
      <c r="B97" s="55" t="s">
        <v>462</v>
      </c>
      <c r="C97" s="55" t="s">
        <v>491</v>
      </c>
    </row>
    <row r="98" spans="1:3">
      <c r="A98" s="55" t="s">
        <v>128</v>
      </c>
      <c r="B98" s="55" t="s">
        <v>463</v>
      </c>
      <c r="C98" s="55" t="s">
        <v>492</v>
      </c>
    </row>
    <row r="99" spans="1:3">
      <c r="A99" s="55" t="s">
        <v>129</v>
      </c>
      <c r="B99" s="55" t="s">
        <v>464</v>
      </c>
      <c r="C99" s="55" t="s">
        <v>493</v>
      </c>
    </row>
    <row r="100" spans="1:3">
      <c r="A100" s="55" t="s">
        <v>130</v>
      </c>
      <c r="B100" s="55" t="s">
        <v>130</v>
      </c>
      <c r="C100" s="55" t="s">
        <v>130</v>
      </c>
    </row>
    <row r="101" spans="1:3">
      <c r="A101" s="55" t="s">
        <v>131</v>
      </c>
      <c r="B101" s="55" t="s">
        <v>131</v>
      </c>
      <c r="C101" s="55" t="s">
        <v>131</v>
      </c>
    </row>
    <row r="102" spans="1:3">
      <c r="A102" s="55" t="s">
        <v>132</v>
      </c>
      <c r="B102" s="55" t="s">
        <v>408</v>
      </c>
      <c r="C102" s="55" t="s">
        <v>409</v>
      </c>
    </row>
    <row r="103" spans="1:3">
      <c r="A103" s="55" t="s">
        <v>133</v>
      </c>
      <c r="B103" s="55" t="s">
        <v>279</v>
      </c>
      <c r="C103" s="55" t="s">
        <v>15</v>
      </c>
    </row>
    <row r="104" spans="1:3">
      <c r="A104" s="55" t="s">
        <v>134</v>
      </c>
      <c r="B104" s="55" t="s">
        <v>410</v>
      </c>
      <c r="C104" s="55" t="s">
        <v>411</v>
      </c>
    </row>
    <row r="105" spans="1:3">
      <c r="A105" s="55" t="s">
        <v>135</v>
      </c>
      <c r="B105" s="55" t="s">
        <v>414</v>
      </c>
      <c r="C105" s="55" t="s">
        <v>415</v>
      </c>
    </row>
    <row r="106" spans="1:3">
      <c r="A106" s="55" t="s">
        <v>136</v>
      </c>
      <c r="B106" s="55" t="s">
        <v>416</v>
      </c>
      <c r="C106" s="55" t="s">
        <v>417</v>
      </c>
    </row>
    <row r="107" spans="1:3">
      <c r="A107" s="55" t="s">
        <v>137</v>
      </c>
      <c r="B107" s="55" t="s">
        <v>420</v>
      </c>
      <c r="C107" s="55" t="s">
        <v>421</v>
      </c>
    </row>
    <row r="108" spans="1:3">
      <c r="A108" s="55" t="s">
        <v>138</v>
      </c>
      <c r="B108" s="55" t="s">
        <v>422</v>
      </c>
      <c r="C108" s="55" t="s">
        <v>423</v>
      </c>
    </row>
    <row r="109" spans="1:3">
      <c r="A109" s="55" t="s">
        <v>139</v>
      </c>
      <c r="B109" s="55" t="s">
        <v>465</v>
      </c>
      <c r="C109" s="55" t="s">
        <v>465</v>
      </c>
    </row>
    <row r="110" spans="1:3">
      <c r="A110" s="55" t="s">
        <v>140</v>
      </c>
      <c r="B110" s="55" t="s">
        <v>466</v>
      </c>
      <c r="C110" s="55" t="s">
        <v>494</v>
      </c>
    </row>
    <row r="111" spans="1:3">
      <c r="A111" s="55" t="s">
        <v>34</v>
      </c>
      <c r="B111" s="55" t="s">
        <v>34</v>
      </c>
      <c r="C111" s="55" t="s">
        <v>34</v>
      </c>
    </row>
    <row r="112" spans="1:3">
      <c r="A112" s="55" t="s">
        <v>141</v>
      </c>
      <c r="B112" s="55" t="s">
        <v>141</v>
      </c>
      <c r="C112" s="55" t="s">
        <v>141</v>
      </c>
    </row>
    <row r="113" spans="1:3">
      <c r="A113" s="55" t="s">
        <v>142</v>
      </c>
      <c r="B113" s="55" t="s">
        <v>142</v>
      </c>
      <c r="C113" s="55" t="s">
        <v>142</v>
      </c>
    </row>
    <row r="114" spans="1:3">
      <c r="A114" s="55" t="s">
        <v>143</v>
      </c>
      <c r="B114" s="55" t="s">
        <v>428</v>
      </c>
      <c r="C114" s="55" t="s">
        <v>429</v>
      </c>
    </row>
    <row r="115" spans="1:3">
      <c r="A115" s="55" t="s">
        <v>31</v>
      </c>
      <c r="B115" s="55" t="s">
        <v>31</v>
      </c>
      <c r="C115" s="55" t="s">
        <v>31</v>
      </c>
    </row>
    <row r="116" spans="1:3">
      <c r="A116" s="55" t="s">
        <v>522</v>
      </c>
      <c r="B116" s="55" t="s">
        <v>538</v>
      </c>
      <c r="C116" s="55" t="s">
        <v>549</v>
      </c>
    </row>
    <row r="117" spans="1:3">
      <c r="A117" s="55" t="s">
        <v>144</v>
      </c>
      <c r="B117" s="55" t="s">
        <v>432</v>
      </c>
      <c r="C117" s="55" t="s">
        <v>433</v>
      </c>
    </row>
    <row r="118" spans="1:3">
      <c r="A118" s="55" t="s">
        <v>145</v>
      </c>
      <c r="B118" s="55" t="s">
        <v>436</v>
      </c>
      <c r="C118" s="55" t="s">
        <v>437</v>
      </c>
    </row>
    <row r="119" spans="1:3">
      <c r="A119" s="55" t="s">
        <v>146</v>
      </c>
      <c r="B119" s="55" t="s">
        <v>438</v>
      </c>
      <c r="C119" s="55" t="s">
        <v>439</v>
      </c>
    </row>
    <row r="120" spans="1:3">
      <c r="A120" s="55" t="s">
        <v>147</v>
      </c>
      <c r="B120" s="55" t="s">
        <v>147</v>
      </c>
      <c r="C120" s="55" t="s">
        <v>147</v>
      </c>
    </row>
    <row r="121" spans="1:3">
      <c r="A121" s="55" t="s">
        <v>148</v>
      </c>
      <c r="B121" s="55" t="s">
        <v>13</v>
      </c>
      <c r="C121" s="55" t="s">
        <v>12</v>
      </c>
    </row>
    <row r="122" spans="1:3">
      <c r="A122" s="55" t="s">
        <v>149</v>
      </c>
      <c r="B122" s="55" t="s">
        <v>149</v>
      </c>
      <c r="C122" s="55" t="s">
        <v>149</v>
      </c>
    </row>
    <row r="123" spans="1:3">
      <c r="A123" s="55" t="s">
        <v>150</v>
      </c>
      <c r="B123" s="55" t="s">
        <v>449</v>
      </c>
      <c r="C123" s="55" t="s">
        <v>450</v>
      </c>
    </row>
    <row r="124" spans="1:3">
      <c r="A124" s="55" t="s">
        <v>151</v>
      </c>
      <c r="B124" s="55" t="s">
        <v>467</v>
      </c>
      <c r="C124" s="55" t="s">
        <v>495</v>
      </c>
    </row>
    <row r="125" spans="1:3">
      <c r="A125" s="55" t="s">
        <v>563</v>
      </c>
      <c r="B125" s="55" t="s">
        <v>563</v>
      </c>
      <c r="C125" s="55" t="s">
        <v>563</v>
      </c>
    </row>
    <row r="126" spans="1:3">
      <c r="A126" s="55" t="s">
        <v>564</v>
      </c>
      <c r="B126" s="55" t="s">
        <v>564</v>
      </c>
      <c r="C126" s="55" t="s">
        <v>564</v>
      </c>
    </row>
    <row r="127" spans="1:3">
      <c r="A127" s="55" t="s">
        <v>4</v>
      </c>
      <c r="B127" s="55" t="s">
        <v>4</v>
      </c>
      <c r="C127" s="55" t="s">
        <v>4</v>
      </c>
    </row>
    <row r="128" spans="1:3">
      <c r="A128" s="55" t="s">
        <v>520</v>
      </c>
      <c r="B128" s="55" t="s">
        <v>536</v>
      </c>
      <c r="C128" s="55" t="s">
        <v>536</v>
      </c>
    </row>
    <row r="129" spans="1:3">
      <c r="A129" s="55" t="s">
        <v>152</v>
      </c>
      <c r="B129" s="55" t="s">
        <v>152</v>
      </c>
      <c r="C129" s="55" t="s">
        <v>152</v>
      </c>
    </row>
    <row r="130" spans="1:3">
      <c r="A130" s="55" t="s">
        <v>153</v>
      </c>
      <c r="B130" s="55" t="s">
        <v>153</v>
      </c>
      <c r="C130" s="55" t="s">
        <v>153</v>
      </c>
    </row>
    <row r="131" spans="1:3">
      <c r="A131" s="55" t="s">
        <v>154</v>
      </c>
      <c r="B131" s="55" t="s">
        <v>468</v>
      </c>
      <c r="C131" s="55" t="s">
        <v>496</v>
      </c>
    </row>
    <row r="132" spans="1:3">
      <c r="A132" s="55" t="s">
        <v>155</v>
      </c>
      <c r="B132" s="55" t="s">
        <v>155</v>
      </c>
      <c r="C132" s="55" t="s">
        <v>155</v>
      </c>
    </row>
    <row r="133" spans="1:3">
      <c r="A133" s="55" t="s">
        <v>156</v>
      </c>
      <c r="B133" s="55" t="s">
        <v>156</v>
      </c>
      <c r="C133" s="55" t="s">
        <v>156</v>
      </c>
    </row>
    <row r="134" spans="1:3">
      <c r="A134" s="55" t="s">
        <v>157</v>
      </c>
      <c r="B134" s="55" t="s">
        <v>157</v>
      </c>
      <c r="C134" s="55" t="s">
        <v>157</v>
      </c>
    </row>
    <row r="135" spans="1:3">
      <c r="A135" s="55" t="s">
        <v>511</v>
      </c>
      <c r="B135" s="55" t="s">
        <v>527</v>
      </c>
      <c r="C135" s="55" t="s">
        <v>539</v>
      </c>
    </row>
    <row r="136" spans="1:3">
      <c r="A136" s="55" t="s">
        <v>158</v>
      </c>
      <c r="B136" s="55" t="s">
        <v>158</v>
      </c>
      <c r="C136" s="55" t="s">
        <v>158</v>
      </c>
    </row>
    <row r="137" spans="1:3">
      <c r="A137" s="55" t="s">
        <v>159</v>
      </c>
      <c r="B137" s="55" t="s">
        <v>469</v>
      </c>
      <c r="C137" s="55" t="s">
        <v>497</v>
      </c>
    </row>
    <row r="138" spans="1:3">
      <c r="A138" s="55" t="s">
        <v>516</v>
      </c>
      <c r="B138" s="55" t="s">
        <v>532</v>
      </c>
      <c r="C138" s="55" t="s">
        <v>544</v>
      </c>
    </row>
    <row r="139" spans="1:3">
      <c r="A139" s="55" t="s">
        <v>160</v>
      </c>
      <c r="B139" s="55" t="s">
        <v>160</v>
      </c>
      <c r="C139" s="55" t="s">
        <v>160</v>
      </c>
    </row>
    <row r="140" spans="1:3">
      <c r="A140" s="55" t="s">
        <v>161</v>
      </c>
      <c r="B140" s="55" t="s">
        <v>275</v>
      </c>
      <c r="C140" s="55" t="s">
        <v>276</v>
      </c>
    </row>
    <row r="141" spans="1:3">
      <c r="A141" s="55" t="s">
        <v>162</v>
      </c>
      <c r="B141" s="55" t="s">
        <v>470</v>
      </c>
      <c r="C141" s="55" t="s">
        <v>498</v>
      </c>
    </row>
    <row r="142" spans="1:3">
      <c r="A142" s="55" t="s">
        <v>163</v>
      </c>
      <c r="B142" s="55" t="s">
        <v>369</v>
      </c>
      <c r="C142" s="55" t="s">
        <v>370</v>
      </c>
    </row>
    <row r="143" spans="1:3">
      <c r="A143" s="55" t="s">
        <v>164</v>
      </c>
      <c r="B143" s="55" t="s">
        <v>325</v>
      </c>
      <c r="C143" s="55" t="s">
        <v>326</v>
      </c>
    </row>
    <row r="144" spans="1:3">
      <c r="A144" s="55" t="s">
        <v>165</v>
      </c>
      <c r="B144" s="55" t="s">
        <v>471</v>
      </c>
      <c r="C144" s="55" t="s">
        <v>499</v>
      </c>
    </row>
    <row r="145" spans="1:3">
      <c r="A145" s="55" t="s">
        <v>26</v>
      </c>
      <c r="B145" s="55" t="s">
        <v>26</v>
      </c>
      <c r="C145" s="55" t="s">
        <v>26</v>
      </c>
    </row>
    <row r="146" spans="1:3">
      <c r="A146" s="55" t="s">
        <v>166</v>
      </c>
      <c r="B146" s="55" t="s">
        <v>273</v>
      </c>
      <c r="C146" s="55" t="s">
        <v>274</v>
      </c>
    </row>
    <row r="147" spans="1:3">
      <c r="A147" s="55" t="s">
        <v>167</v>
      </c>
      <c r="B147" s="55" t="s">
        <v>375</v>
      </c>
      <c r="C147" s="55" t="s">
        <v>376</v>
      </c>
    </row>
    <row r="148" spans="1:3">
      <c r="A148" s="55" t="s">
        <v>168</v>
      </c>
      <c r="B148" s="55" t="s">
        <v>168</v>
      </c>
      <c r="C148" s="55" t="s">
        <v>168</v>
      </c>
    </row>
    <row r="149" spans="1:3">
      <c r="A149" s="55" t="s">
        <v>169</v>
      </c>
      <c r="B149" s="55" t="s">
        <v>169</v>
      </c>
      <c r="C149" s="55" t="s">
        <v>169</v>
      </c>
    </row>
    <row r="150" spans="1:3">
      <c r="A150" s="55" t="s">
        <v>170</v>
      </c>
      <c r="B150" s="55" t="s">
        <v>305</v>
      </c>
      <c r="C150" s="55" t="s">
        <v>306</v>
      </c>
    </row>
    <row r="151" spans="1:3">
      <c r="A151" s="55" t="s">
        <v>33</v>
      </c>
      <c r="B151" s="55" t="s">
        <v>33</v>
      </c>
      <c r="C151" s="55" t="s">
        <v>33</v>
      </c>
    </row>
    <row r="152" spans="1:3">
      <c r="A152" s="55" t="s">
        <v>171</v>
      </c>
      <c r="B152" s="55" t="s">
        <v>171</v>
      </c>
      <c r="C152" s="55" t="s">
        <v>171</v>
      </c>
    </row>
    <row r="153" spans="1:3">
      <c r="A153" s="55" t="s">
        <v>172</v>
      </c>
      <c r="B153" s="55" t="s">
        <v>472</v>
      </c>
      <c r="C153" s="55" t="s">
        <v>500</v>
      </c>
    </row>
    <row r="154" spans="1:3">
      <c r="A154" s="55" t="s">
        <v>173</v>
      </c>
      <c r="B154" s="55" t="s">
        <v>173</v>
      </c>
      <c r="C154" s="55" t="s">
        <v>173</v>
      </c>
    </row>
    <row r="155" spans="1:3">
      <c r="A155" s="55" t="s">
        <v>174</v>
      </c>
      <c r="B155" s="55" t="s">
        <v>174</v>
      </c>
      <c r="C155" s="55" t="s">
        <v>174</v>
      </c>
    </row>
    <row r="156" spans="1:3">
      <c r="A156" s="55" t="s">
        <v>565</v>
      </c>
      <c r="B156" s="55" t="s">
        <v>286</v>
      </c>
      <c r="C156" s="55" t="s">
        <v>286</v>
      </c>
    </row>
    <row r="157" spans="1:3">
      <c r="A157" s="55" t="s">
        <v>175</v>
      </c>
      <c r="B157" s="55" t="s">
        <v>175</v>
      </c>
      <c r="C157" s="55" t="s">
        <v>175</v>
      </c>
    </row>
    <row r="158" spans="1:3">
      <c r="A158" s="55" t="s">
        <v>176</v>
      </c>
      <c r="B158" s="55" t="s">
        <v>331</v>
      </c>
      <c r="C158" s="55" t="s">
        <v>332</v>
      </c>
    </row>
    <row r="159" spans="1:3">
      <c r="A159" s="55" t="s">
        <v>177</v>
      </c>
      <c r="B159" s="55" t="s">
        <v>473</v>
      </c>
      <c r="C159" s="55" t="s">
        <v>501</v>
      </c>
    </row>
    <row r="160" spans="1:3">
      <c r="A160" s="55" t="s">
        <v>178</v>
      </c>
      <c r="B160" s="55" t="s">
        <v>178</v>
      </c>
      <c r="C160" s="55" t="s">
        <v>178</v>
      </c>
    </row>
    <row r="161" spans="1:3">
      <c r="A161" s="55" t="s">
        <v>179</v>
      </c>
      <c r="B161" s="55" t="s">
        <v>474</v>
      </c>
      <c r="C161" s="55" t="s">
        <v>502</v>
      </c>
    </row>
    <row r="162" spans="1:3">
      <c r="A162" s="55" t="s">
        <v>180</v>
      </c>
      <c r="B162" s="55" t="s">
        <v>180</v>
      </c>
      <c r="C162" s="55" t="s">
        <v>180</v>
      </c>
    </row>
    <row r="163" spans="1:3">
      <c r="A163" s="55" t="s">
        <v>181</v>
      </c>
      <c r="B163" s="55" t="s">
        <v>385</v>
      </c>
      <c r="C163" s="55" t="s">
        <v>386</v>
      </c>
    </row>
    <row r="164" spans="1:3">
      <c r="A164" s="55" t="s">
        <v>182</v>
      </c>
      <c r="B164" s="55" t="s">
        <v>182</v>
      </c>
      <c r="C164" s="55" t="s">
        <v>182</v>
      </c>
    </row>
    <row r="165" spans="1:3">
      <c r="A165" s="55" t="s">
        <v>183</v>
      </c>
      <c r="B165" s="55" t="s">
        <v>183</v>
      </c>
      <c r="C165" s="55" t="s">
        <v>183</v>
      </c>
    </row>
    <row r="166" spans="1:3">
      <c r="A166" s="55" t="s">
        <v>184</v>
      </c>
      <c r="B166" s="55" t="s">
        <v>184</v>
      </c>
      <c r="C166" s="55" t="s">
        <v>184</v>
      </c>
    </row>
    <row r="167" spans="1:3">
      <c r="A167" s="55" t="s">
        <v>185</v>
      </c>
      <c r="B167" s="55" t="s">
        <v>387</v>
      </c>
      <c r="C167" s="55" t="s">
        <v>388</v>
      </c>
    </row>
    <row r="168" spans="1:3">
      <c r="A168" s="55" t="s">
        <v>186</v>
      </c>
      <c r="B168" s="55" t="s">
        <v>186</v>
      </c>
      <c r="C168" s="55" t="s">
        <v>186</v>
      </c>
    </row>
    <row r="169" spans="1:3">
      <c r="A169" s="55" t="s">
        <v>187</v>
      </c>
      <c r="B169" s="55" t="s">
        <v>187</v>
      </c>
      <c r="C169" s="55" t="s">
        <v>187</v>
      </c>
    </row>
    <row r="170" spans="1:3">
      <c r="A170" s="55" t="s">
        <v>188</v>
      </c>
      <c r="B170" s="55" t="s">
        <v>188</v>
      </c>
      <c r="C170" s="55" t="s">
        <v>188</v>
      </c>
    </row>
    <row r="171" spans="1:3">
      <c r="A171" s="55" t="s">
        <v>19</v>
      </c>
      <c r="B171" s="55" t="s">
        <v>19</v>
      </c>
      <c r="C171" s="55" t="s">
        <v>19</v>
      </c>
    </row>
    <row r="172" spans="1:3">
      <c r="A172" s="55" t="s">
        <v>189</v>
      </c>
      <c r="B172" s="55" t="s">
        <v>339</v>
      </c>
      <c r="C172" s="55" t="s">
        <v>340</v>
      </c>
    </row>
    <row r="173" spans="1:3">
      <c r="A173" s="55" t="s">
        <v>190</v>
      </c>
      <c r="B173" s="55" t="s">
        <v>392</v>
      </c>
      <c r="C173" s="55" t="s">
        <v>393</v>
      </c>
    </row>
    <row r="174" spans="1:3">
      <c r="A174" s="55" t="s">
        <v>191</v>
      </c>
      <c r="B174" s="55" t="s">
        <v>282</v>
      </c>
      <c r="C174" s="55" t="s">
        <v>283</v>
      </c>
    </row>
    <row r="175" spans="1:3">
      <c r="A175" s="55" t="s">
        <v>192</v>
      </c>
      <c r="B175" s="55" t="s">
        <v>396</v>
      </c>
      <c r="C175" s="55" t="s">
        <v>397</v>
      </c>
    </row>
    <row r="176" spans="1:3">
      <c r="A176" s="55" t="s">
        <v>193</v>
      </c>
      <c r="B176" s="55" t="s">
        <v>193</v>
      </c>
      <c r="C176" s="55" t="s">
        <v>193</v>
      </c>
    </row>
    <row r="177" spans="1:3">
      <c r="A177" s="55" t="s">
        <v>194</v>
      </c>
      <c r="B177" s="55" t="s">
        <v>194</v>
      </c>
      <c r="C177" s="55" t="s">
        <v>194</v>
      </c>
    </row>
    <row r="178" spans="1:3">
      <c r="A178" s="55" t="s">
        <v>195</v>
      </c>
      <c r="B178" s="55" t="s">
        <v>195</v>
      </c>
      <c r="C178" s="55" t="s">
        <v>195</v>
      </c>
    </row>
    <row r="179" spans="1:3">
      <c r="A179" s="55" t="s">
        <v>196</v>
      </c>
      <c r="B179" s="55" t="s">
        <v>401</v>
      </c>
      <c r="C179" s="55" t="s">
        <v>402</v>
      </c>
    </row>
    <row r="180" spans="1:3">
      <c r="A180" s="55" t="s">
        <v>519</v>
      </c>
      <c r="B180" s="55" t="s">
        <v>535</v>
      </c>
      <c r="C180" s="55" t="s">
        <v>547</v>
      </c>
    </row>
    <row r="181" spans="1:3">
      <c r="A181" s="55" t="s">
        <v>197</v>
      </c>
      <c r="B181" s="55" t="s">
        <v>197</v>
      </c>
      <c r="C181" s="55" t="s">
        <v>197</v>
      </c>
    </row>
    <row r="182" spans="1:3">
      <c r="A182" s="55" t="s">
        <v>198</v>
      </c>
      <c r="B182" s="55" t="s">
        <v>198</v>
      </c>
      <c r="C182" s="55" t="s">
        <v>198</v>
      </c>
    </row>
    <row r="183" spans="1:3">
      <c r="A183" s="55" t="s">
        <v>199</v>
      </c>
      <c r="B183" s="55" t="s">
        <v>294</v>
      </c>
      <c r="C183" s="55" t="s">
        <v>295</v>
      </c>
    </row>
    <row r="184" spans="1:3">
      <c r="A184" s="55" t="s">
        <v>200</v>
      </c>
      <c r="B184" s="55" t="s">
        <v>200</v>
      </c>
      <c r="C184" s="55" t="s">
        <v>200</v>
      </c>
    </row>
    <row r="185" spans="1:3">
      <c r="A185" s="55" t="s">
        <v>201</v>
      </c>
      <c r="B185" s="55" t="s">
        <v>344</v>
      </c>
      <c r="C185" s="55" t="s">
        <v>9</v>
      </c>
    </row>
    <row r="186" spans="1:3">
      <c r="A186" s="55" t="s">
        <v>202</v>
      </c>
      <c r="B186" s="55" t="s">
        <v>475</v>
      </c>
      <c r="C186" s="55" t="s">
        <v>503</v>
      </c>
    </row>
    <row r="187" spans="1:3">
      <c r="A187" s="55" t="s">
        <v>203</v>
      </c>
      <c r="B187" s="55" t="s">
        <v>203</v>
      </c>
      <c r="C187" s="55" t="s">
        <v>203</v>
      </c>
    </row>
    <row r="188" spans="1:3">
      <c r="A188" s="55" t="s">
        <v>204</v>
      </c>
      <c r="B188" s="55" t="s">
        <v>311</v>
      </c>
      <c r="C188" s="55" t="s">
        <v>312</v>
      </c>
    </row>
    <row r="189" spans="1:3">
      <c r="A189" s="55" t="s">
        <v>205</v>
      </c>
      <c r="B189" s="55" t="s">
        <v>205</v>
      </c>
      <c r="C189" s="55" t="s">
        <v>205</v>
      </c>
    </row>
    <row r="190" spans="1:3">
      <c r="A190" s="55" t="s">
        <v>206</v>
      </c>
      <c r="B190" s="55" t="s">
        <v>345</v>
      </c>
      <c r="C190" s="55" t="s">
        <v>346</v>
      </c>
    </row>
    <row r="191" spans="1:3">
      <c r="A191" s="55" t="s">
        <v>207</v>
      </c>
      <c r="B191" s="55" t="s">
        <v>207</v>
      </c>
      <c r="C191" s="55" t="s">
        <v>207</v>
      </c>
    </row>
    <row r="192" spans="1:3">
      <c r="A192" s="55" t="s">
        <v>208</v>
      </c>
      <c r="B192" s="55" t="s">
        <v>208</v>
      </c>
      <c r="C192" s="55" t="s">
        <v>208</v>
      </c>
    </row>
    <row r="193" spans="1:3">
      <c r="A193" s="55" t="s">
        <v>209</v>
      </c>
      <c r="B193" s="55" t="s">
        <v>209</v>
      </c>
      <c r="C193" s="55" t="s">
        <v>209</v>
      </c>
    </row>
    <row r="194" spans="1:3">
      <c r="A194" s="55" t="s">
        <v>210</v>
      </c>
      <c r="B194" s="55" t="s">
        <v>347</v>
      </c>
      <c r="C194" s="55" t="s">
        <v>348</v>
      </c>
    </row>
    <row r="195" spans="1:3">
      <c r="A195" s="55" t="s">
        <v>211</v>
      </c>
      <c r="B195" s="55" t="s">
        <v>211</v>
      </c>
      <c r="C195" s="55" t="s">
        <v>211</v>
      </c>
    </row>
    <row r="196" spans="1:3">
      <c r="A196" s="55" t="s">
        <v>212</v>
      </c>
      <c r="B196" s="55" t="s">
        <v>313</v>
      </c>
      <c r="C196" s="55" t="s">
        <v>314</v>
      </c>
    </row>
    <row r="197" spans="1:3">
      <c r="A197" s="55" t="s">
        <v>213</v>
      </c>
      <c r="B197" s="55" t="s">
        <v>412</v>
      </c>
      <c r="C197" s="55" t="s">
        <v>413</v>
      </c>
    </row>
    <row r="198" spans="1:3">
      <c r="A198" s="55" t="s">
        <v>512</v>
      </c>
      <c r="B198" s="55" t="s">
        <v>528</v>
      </c>
      <c r="C198" s="55" t="s">
        <v>540</v>
      </c>
    </row>
    <row r="199" spans="1:3">
      <c r="A199" s="55" t="s">
        <v>214</v>
      </c>
      <c r="B199" s="55" t="s">
        <v>351</v>
      </c>
      <c r="C199" s="55" t="s">
        <v>351</v>
      </c>
    </row>
    <row r="200" spans="1:3">
      <c r="A200" s="55" t="s">
        <v>215</v>
      </c>
      <c r="B200" s="55" t="s">
        <v>215</v>
      </c>
      <c r="C200" s="55" t="s">
        <v>215</v>
      </c>
    </row>
    <row r="201" spans="1:3">
      <c r="A201" s="55" t="s">
        <v>298</v>
      </c>
      <c r="B201" s="55" t="s">
        <v>298</v>
      </c>
      <c r="C201" s="55" t="s">
        <v>298</v>
      </c>
    </row>
    <row r="202" spans="1:3">
      <c r="A202" s="55" t="s">
        <v>216</v>
      </c>
      <c r="B202" s="55" t="s">
        <v>418</v>
      </c>
      <c r="C202" s="55" t="s">
        <v>419</v>
      </c>
    </row>
    <row r="203" spans="1:3">
      <c r="A203" s="55" t="s">
        <v>217</v>
      </c>
      <c r="B203" s="55" t="s">
        <v>217</v>
      </c>
      <c r="C203" s="55" t="s">
        <v>217</v>
      </c>
    </row>
    <row r="204" spans="1:3">
      <c r="A204" s="55" t="s">
        <v>218</v>
      </c>
      <c r="B204" s="55" t="s">
        <v>476</v>
      </c>
      <c r="C204" s="55" t="s">
        <v>504</v>
      </c>
    </row>
    <row r="205" spans="1:3">
      <c r="A205" s="55" t="s">
        <v>219</v>
      </c>
      <c r="B205" s="55" t="s">
        <v>219</v>
      </c>
      <c r="C205" s="55" t="s">
        <v>219</v>
      </c>
    </row>
    <row r="206" spans="1:3">
      <c r="A206" s="55" t="s">
        <v>220</v>
      </c>
      <c r="B206" s="55" t="s">
        <v>477</v>
      </c>
      <c r="C206" s="55" t="s">
        <v>505</v>
      </c>
    </row>
    <row r="207" spans="1:3">
      <c r="A207" s="55" t="s">
        <v>221</v>
      </c>
      <c r="B207" s="55" t="s">
        <v>478</v>
      </c>
      <c r="C207" s="55" t="s">
        <v>506</v>
      </c>
    </row>
    <row r="208" spans="1:3">
      <c r="A208" s="55" t="s">
        <v>222</v>
      </c>
      <c r="B208" s="55" t="s">
        <v>315</v>
      </c>
      <c r="C208" s="55" t="s">
        <v>316</v>
      </c>
    </row>
    <row r="209" spans="1:3">
      <c r="A209" s="55" t="s">
        <v>223</v>
      </c>
      <c r="B209" s="55" t="s">
        <v>223</v>
      </c>
      <c r="C209" s="55" t="s">
        <v>223</v>
      </c>
    </row>
    <row r="210" spans="1:3">
      <c r="A210" s="55" t="s">
        <v>224</v>
      </c>
      <c r="B210" s="55" t="s">
        <v>424</v>
      </c>
      <c r="C210" s="55" t="s">
        <v>425</v>
      </c>
    </row>
    <row r="211" spans="1:3">
      <c r="A211" s="55" t="s">
        <v>225</v>
      </c>
      <c r="B211" s="55" t="s">
        <v>225</v>
      </c>
      <c r="C211" s="55" t="s">
        <v>225</v>
      </c>
    </row>
    <row r="212" spans="1:3">
      <c r="A212" s="55" t="s">
        <v>226</v>
      </c>
      <c r="B212" s="55" t="s">
        <v>280</v>
      </c>
      <c r="C212" s="55" t="s">
        <v>281</v>
      </c>
    </row>
    <row r="213" spans="1:3">
      <c r="A213" s="55" t="s">
        <v>227</v>
      </c>
      <c r="B213" s="55" t="s">
        <v>284</v>
      </c>
      <c r="C213" s="55" t="s">
        <v>285</v>
      </c>
    </row>
    <row r="214" spans="1:3">
      <c r="A214" s="55" t="s">
        <v>228</v>
      </c>
      <c r="B214" s="55" t="s">
        <v>228</v>
      </c>
      <c r="C214" s="55" t="s">
        <v>228</v>
      </c>
    </row>
    <row r="215" spans="1:3">
      <c r="A215" s="55" t="s">
        <v>229</v>
      </c>
      <c r="B215" s="55" t="s">
        <v>229</v>
      </c>
      <c r="C215" s="55" t="s">
        <v>229</v>
      </c>
    </row>
    <row r="216" spans="1:3">
      <c r="A216" s="55" t="s">
        <v>230</v>
      </c>
      <c r="B216" s="55" t="s">
        <v>426</v>
      </c>
      <c r="C216" s="55" t="s">
        <v>427</v>
      </c>
    </row>
    <row r="217" spans="1:3">
      <c r="A217" s="55" t="s">
        <v>231</v>
      </c>
      <c r="B217" s="55" t="s">
        <v>231</v>
      </c>
      <c r="C217" s="55" t="s">
        <v>231</v>
      </c>
    </row>
    <row r="218" spans="1:3">
      <c r="A218" s="55" t="s">
        <v>232</v>
      </c>
      <c r="B218" s="55" t="s">
        <v>232</v>
      </c>
      <c r="C218" s="55" t="s">
        <v>232</v>
      </c>
    </row>
    <row r="219" spans="1:3">
      <c r="A219" s="55" t="s">
        <v>356</v>
      </c>
      <c r="B219" s="55" t="s">
        <v>357</v>
      </c>
      <c r="C219" s="55" t="s">
        <v>358</v>
      </c>
    </row>
    <row r="220" spans="1:3">
      <c r="A220" s="55" t="s">
        <v>233</v>
      </c>
      <c r="B220" s="55" t="s">
        <v>430</v>
      </c>
      <c r="C220" s="55" t="s">
        <v>431</v>
      </c>
    </row>
    <row r="221" spans="1:3">
      <c r="A221" s="55" t="s">
        <v>515</v>
      </c>
      <c r="B221" s="55" t="s">
        <v>531</v>
      </c>
      <c r="C221" s="55" t="s">
        <v>543</v>
      </c>
    </row>
    <row r="222" spans="1:3">
      <c r="A222" s="55" t="s">
        <v>234</v>
      </c>
      <c r="B222" s="55" t="s">
        <v>234</v>
      </c>
      <c r="C222" s="55" t="s">
        <v>234</v>
      </c>
    </row>
    <row r="223" spans="1:3">
      <c r="A223" s="55" t="s">
        <v>235</v>
      </c>
      <c r="B223" s="55" t="s">
        <v>434</v>
      </c>
      <c r="C223" s="55" t="s">
        <v>435</v>
      </c>
    </row>
    <row r="224" spans="1:3">
      <c r="A224" s="55" t="s">
        <v>236</v>
      </c>
      <c r="B224" s="55" t="s">
        <v>236</v>
      </c>
      <c r="C224" s="55" t="s">
        <v>236</v>
      </c>
    </row>
    <row r="225" spans="1:3">
      <c r="A225" s="55" t="s">
        <v>237</v>
      </c>
      <c r="B225" s="55" t="s">
        <v>237</v>
      </c>
      <c r="C225" s="55" t="s">
        <v>237</v>
      </c>
    </row>
    <row r="226" spans="1:3">
      <c r="A226" s="55" t="s">
        <v>238</v>
      </c>
      <c r="B226" s="55" t="s">
        <v>238</v>
      </c>
      <c r="C226" s="55" t="s">
        <v>238</v>
      </c>
    </row>
    <row r="227" spans="1:3">
      <c r="A227" s="55" t="s">
        <v>239</v>
      </c>
      <c r="B227" s="55" t="s">
        <v>239</v>
      </c>
      <c r="C227" s="55" t="s">
        <v>239</v>
      </c>
    </row>
    <row r="228" spans="1:3">
      <c r="A228" s="55" t="s">
        <v>240</v>
      </c>
      <c r="B228" s="55" t="s">
        <v>240</v>
      </c>
      <c r="C228" s="55" t="s">
        <v>240</v>
      </c>
    </row>
    <row r="229" spans="1:3">
      <c r="A229" s="55" t="s">
        <v>241</v>
      </c>
      <c r="B229" s="55" t="s">
        <v>241</v>
      </c>
      <c r="C229" s="55" t="s">
        <v>241</v>
      </c>
    </row>
    <row r="230" spans="1:3">
      <c r="A230" s="55" t="s">
        <v>242</v>
      </c>
      <c r="B230" s="55" t="s">
        <v>289</v>
      </c>
      <c r="C230" s="55" t="s">
        <v>290</v>
      </c>
    </row>
    <row r="231" spans="1:3">
      <c r="A231" s="55" t="s">
        <v>517</v>
      </c>
      <c r="B231" s="55" t="s">
        <v>533</v>
      </c>
      <c r="C231" s="55" t="s">
        <v>545</v>
      </c>
    </row>
    <row r="232" spans="1:3">
      <c r="A232" s="55" t="s">
        <v>243</v>
      </c>
      <c r="B232" s="55" t="s">
        <v>243</v>
      </c>
      <c r="C232" s="55" t="s">
        <v>243</v>
      </c>
    </row>
    <row r="233" spans="1:3">
      <c r="A233" s="55" t="s">
        <v>244</v>
      </c>
      <c r="B233" s="55" t="s">
        <v>244</v>
      </c>
      <c r="C233" s="55" t="s">
        <v>244</v>
      </c>
    </row>
    <row r="234" spans="1:3">
      <c r="A234" s="55" t="s">
        <v>245</v>
      </c>
      <c r="B234" s="55" t="s">
        <v>245</v>
      </c>
      <c r="C234" s="55" t="s">
        <v>245</v>
      </c>
    </row>
    <row r="235" spans="1:3">
      <c r="A235" s="55" t="s">
        <v>246</v>
      </c>
      <c r="B235" s="55" t="s">
        <v>246</v>
      </c>
      <c r="C235" s="55" t="s">
        <v>246</v>
      </c>
    </row>
    <row r="236" spans="1:3">
      <c r="A236" s="55" t="s">
        <v>247</v>
      </c>
      <c r="B236" s="55" t="s">
        <v>442</v>
      </c>
      <c r="C236" s="55" t="s">
        <v>443</v>
      </c>
    </row>
    <row r="237" spans="1:3">
      <c r="A237" s="55" t="s">
        <v>248</v>
      </c>
      <c r="B237" s="55" t="s">
        <v>248</v>
      </c>
      <c r="C237" s="55" t="s">
        <v>248</v>
      </c>
    </row>
    <row r="238" spans="1:3">
      <c r="A238" s="55" t="s">
        <v>249</v>
      </c>
      <c r="B238" s="55" t="s">
        <v>444</v>
      </c>
      <c r="C238" s="55" t="s">
        <v>445</v>
      </c>
    </row>
    <row r="239" spans="1:3">
      <c r="A239" s="55" t="s">
        <v>250</v>
      </c>
      <c r="B239" s="55" t="s">
        <v>301</v>
      </c>
      <c r="C239" s="55" t="s">
        <v>17</v>
      </c>
    </row>
    <row r="240" spans="1:3">
      <c r="A240" s="55" t="s">
        <v>513</v>
      </c>
      <c r="B240" s="55" t="s">
        <v>529</v>
      </c>
      <c r="C240" s="55" t="s">
        <v>541</v>
      </c>
    </row>
    <row r="241" spans="1:3">
      <c r="A241" s="55" t="s">
        <v>251</v>
      </c>
      <c r="B241" s="55" t="s">
        <v>446</v>
      </c>
      <c r="C241" s="55" t="s">
        <v>447</v>
      </c>
    </row>
    <row r="242" spans="1:3">
      <c r="A242" s="55" t="s">
        <v>252</v>
      </c>
      <c r="B242" s="55" t="s">
        <v>365</v>
      </c>
      <c r="C242" s="55" t="s">
        <v>366</v>
      </c>
    </row>
    <row r="243" spans="1:3">
      <c r="A243" s="55" t="s">
        <v>518</v>
      </c>
      <c r="B243" s="55" t="s">
        <v>534</v>
      </c>
      <c r="C243" s="55" t="s">
        <v>546</v>
      </c>
    </row>
    <row r="244" spans="1:3">
      <c r="A244" s="55" t="s">
        <v>253</v>
      </c>
      <c r="B244" s="55" t="s">
        <v>253</v>
      </c>
      <c r="C244" s="55" t="s">
        <v>253</v>
      </c>
    </row>
    <row r="245" spans="1:3">
      <c r="A245" s="55" t="s">
        <v>254</v>
      </c>
      <c r="B245" s="55" t="s">
        <v>479</v>
      </c>
      <c r="C245" s="55" t="s">
        <v>507</v>
      </c>
    </row>
    <row r="246" spans="1:3">
      <c r="A246" s="55" t="s">
        <v>255</v>
      </c>
      <c r="B246" s="55" t="s">
        <v>255</v>
      </c>
      <c r="C246" s="55" t="s">
        <v>255</v>
      </c>
    </row>
    <row r="247" spans="1:3">
      <c r="A247" s="55" t="s">
        <v>256</v>
      </c>
      <c r="B247" s="55" t="s">
        <v>480</v>
      </c>
      <c r="C247" s="55" t="s">
        <v>508</v>
      </c>
    </row>
    <row r="248" spans="1:3">
      <c r="A248" s="55" t="s">
        <v>257</v>
      </c>
      <c r="B248" s="55" t="s">
        <v>257</v>
      </c>
      <c r="C248" s="55" t="s">
        <v>257</v>
      </c>
    </row>
    <row r="249" spans="1:3">
      <c r="A249" s="55" t="s">
        <v>258</v>
      </c>
      <c r="B249" s="55" t="s">
        <v>258</v>
      </c>
      <c r="C249" s="55" t="s">
        <v>258</v>
      </c>
    </row>
    <row r="250" spans="1:3">
      <c r="A250" s="55" t="s">
        <v>582</v>
      </c>
      <c r="B250" s="55" t="s">
        <v>481</v>
      </c>
      <c r="C250" s="55" t="s">
        <v>481</v>
      </c>
    </row>
    <row r="251" spans="1:3">
      <c r="A251" s="55" t="s">
        <v>23</v>
      </c>
      <c r="B251" s="55" t="s">
        <v>23</v>
      </c>
      <c r="C251" s="55" t="s">
        <v>23</v>
      </c>
    </row>
    <row r="252" spans="1:3">
      <c r="A252" s="55" t="s">
        <v>259</v>
      </c>
      <c r="B252" s="55" t="s">
        <v>259</v>
      </c>
      <c r="C252" s="55" t="s">
        <v>259</v>
      </c>
    </row>
    <row r="253" spans="1:3">
      <c r="A253" s="55" t="s">
        <v>514</v>
      </c>
      <c r="B253" s="55" t="s">
        <v>530</v>
      </c>
      <c r="C253" s="55" t="s">
        <v>542</v>
      </c>
    </row>
    <row r="254" spans="1:3">
      <c r="A254" s="55" t="s">
        <v>568</v>
      </c>
      <c r="B254" s="55" t="s">
        <v>568</v>
      </c>
      <c r="C254" s="55" t="s">
        <v>568</v>
      </c>
    </row>
    <row r="255" spans="1:3">
      <c r="A255" s="55" t="s">
        <v>119</v>
      </c>
      <c r="B255" s="55" t="s">
        <v>119</v>
      </c>
      <c r="C255" s="55" t="s">
        <v>119</v>
      </c>
    </row>
    <row r="256" spans="1:3">
      <c r="A256" s="55" t="s">
        <v>155</v>
      </c>
      <c r="B256" s="55" t="s">
        <v>155</v>
      </c>
      <c r="C256" s="55" t="s">
        <v>155</v>
      </c>
    </row>
    <row r="257" spans="1:3">
      <c r="A257" s="55" t="s">
        <v>569</v>
      </c>
      <c r="B257" s="55" t="s">
        <v>569</v>
      </c>
      <c r="C257" s="55" t="s">
        <v>569</v>
      </c>
    </row>
    <row r="258" spans="1:3">
      <c r="A258" s="55" t="s">
        <v>570</v>
      </c>
      <c r="B258" s="55" t="s">
        <v>570</v>
      </c>
      <c r="C258" s="55" t="s">
        <v>570</v>
      </c>
    </row>
    <row r="259" spans="1:3">
      <c r="A259" s="55" t="s">
        <v>571</v>
      </c>
      <c r="B259" s="55" t="s">
        <v>571</v>
      </c>
      <c r="C259" s="55" t="s">
        <v>571</v>
      </c>
    </row>
    <row r="260" spans="1:3">
      <c r="A260" s="77" t="s">
        <v>572</v>
      </c>
      <c r="B260" s="77" t="s">
        <v>572</v>
      </c>
      <c r="C260" s="77" t="s">
        <v>572</v>
      </c>
    </row>
    <row r="261" spans="1:3">
      <c r="A261" s="55" t="s">
        <v>573</v>
      </c>
      <c r="B261" s="75" t="s">
        <v>575</v>
      </c>
      <c r="C261" s="75" t="s">
        <v>575</v>
      </c>
    </row>
    <row r="262" spans="1:3">
      <c r="A262" s="55" t="s">
        <v>359</v>
      </c>
      <c r="B262" s="75" t="s">
        <v>360</v>
      </c>
      <c r="C262" s="75" t="s">
        <v>360</v>
      </c>
    </row>
    <row r="263" spans="1:3">
      <c r="A263" s="55" t="s">
        <v>574</v>
      </c>
      <c r="B263" s="75" t="s">
        <v>576</v>
      </c>
      <c r="C263" s="75" t="s">
        <v>577</v>
      </c>
    </row>
    <row r="264" spans="1:3">
      <c r="A264" t="s">
        <v>560</v>
      </c>
      <c r="B264" t="s">
        <v>448</v>
      </c>
      <c r="C264" t="s">
        <v>448</v>
      </c>
    </row>
    <row r="265" spans="1:3">
      <c r="A265" t="s">
        <v>566</v>
      </c>
      <c r="B265" t="s">
        <v>578</v>
      </c>
      <c r="C265" t="s">
        <v>579</v>
      </c>
    </row>
    <row r="266" spans="1:3">
      <c r="A266" t="s">
        <v>567</v>
      </c>
      <c r="B266" t="s">
        <v>567</v>
      </c>
      <c r="C266" t="s">
        <v>567</v>
      </c>
    </row>
  </sheetData>
  <sortState xmlns:xlrd2="http://schemas.microsoft.com/office/spreadsheetml/2017/richdata2" ref="A2:C253">
    <sortCondition ref="A2:A253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2F76-B1C5-45F9-8290-E347B6E8F4D6}">
  <dimension ref="A1:AM1449"/>
  <sheetViews>
    <sheetView topLeftCell="A1407" workbookViewId="0">
      <selection activeCell="B1449" sqref="B1449"/>
    </sheetView>
  </sheetViews>
  <sheetFormatPr baseColWidth="10" defaultRowHeight="12.75"/>
  <cols>
    <col min="5" max="5" width="10.7109375" customWidth="1"/>
  </cols>
  <sheetData>
    <row r="1" spans="1:39" s="50" customFormat="1" ht="15">
      <c r="A1"/>
      <c r="B1"/>
      <c r="C1" s="49" t="s">
        <v>36</v>
      </c>
      <c r="D1" t="s">
        <v>37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50" customFormat="1" ht="15">
      <c r="A2" s="56" t="s">
        <v>552</v>
      </c>
      <c r="B2" s="56" t="s">
        <v>452</v>
      </c>
      <c r="C2" s="70" t="s">
        <v>38</v>
      </c>
      <c r="D2" t="s">
        <v>29</v>
      </c>
      <c r="E2" s="72" t="s">
        <v>580</v>
      </c>
      <c r="F2" t="s">
        <v>581</v>
      </c>
      <c r="G2" t="s">
        <v>559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50" customFormat="1" ht="15">
      <c r="A3" t="str">
        <f>C3&amp;D3</f>
        <v>ÖsterreichAbwassertechnik</v>
      </c>
      <c r="B3">
        <v>3</v>
      </c>
      <c r="C3" s="49" t="s">
        <v>39</v>
      </c>
      <c r="D3" t="s">
        <v>40</v>
      </c>
      <c r="E3" s="51"/>
      <c r="F3">
        <v>1</v>
      </c>
      <c r="G3">
        <v>1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s="50" customFormat="1" ht="15">
      <c r="A4" t="str">
        <f t="shared" ref="A4:A67" si="0">C4&amp;D4</f>
        <v>ÖsterreichApplikationsentwicklung - Coding</v>
      </c>
      <c r="B4">
        <v>4</v>
      </c>
      <c r="C4" s="49" t="s">
        <v>39</v>
      </c>
      <c r="D4" t="s">
        <v>41</v>
      </c>
      <c r="E4" s="51">
        <v>173</v>
      </c>
      <c r="F4">
        <v>187</v>
      </c>
      <c r="G4">
        <v>185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</row>
    <row r="5" spans="1:39" s="50" customFormat="1" ht="15">
      <c r="A5" t="str">
        <f t="shared" si="0"/>
        <v>ÖsterreichArchiv-, Bibliotheks- und Informationsassistent/Archiv-, Bibliotheks- und In-formationsassistentin</v>
      </c>
      <c r="B5">
        <v>5</v>
      </c>
      <c r="C5" s="49" t="s">
        <v>39</v>
      </c>
      <c r="D5" t="s">
        <v>42</v>
      </c>
      <c r="E5" s="51">
        <v>54</v>
      </c>
      <c r="F5">
        <v>52</v>
      </c>
      <c r="G5">
        <v>48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39" s="50" customFormat="1" ht="15">
      <c r="A6" t="str">
        <f t="shared" si="0"/>
        <v>ÖsterreichAssistent/Assistentin in der Sicherheitsverwaltung (gültig bis: 31.08.2026)</v>
      </c>
      <c r="B6">
        <v>6</v>
      </c>
      <c r="C6" s="49" t="s">
        <v>39</v>
      </c>
      <c r="D6" t="s">
        <v>43</v>
      </c>
      <c r="E6" s="51">
        <v>106</v>
      </c>
      <c r="F6">
        <v>106</v>
      </c>
      <c r="G6">
        <v>122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39" s="50" customFormat="1" ht="15">
      <c r="A7" t="str">
        <f t="shared" si="0"/>
        <v>ÖsterreichAugenoptik</v>
      </c>
      <c r="B7">
        <v>7</v>
      </c>
      <c r="C7" s="49" t="s">
        <v>39</v>
      </c>
      <c r="D7" t="s">
        <v>44</v>
      </c>
      <c r="E7" s="51">
        <v>528</v>
      </c>
      <c r="F7">
        <v>509</v>
      </c>
      <c r="G7">
        <v>445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</row>
    <row r="8" spans="1:39" s="50" customFormat="1" ht="15">
      <c r="A8" t="str">
        <f t="shared" si="0"/>
        <v>ÖsterreichBäckerei</v>
      </c>
      <c r="B8">
        <v>8</v>
      </c>
      <c r="C8" s="49" t="s">
        <v>39</v>
      </c>
      <c r="D8" t="s">
        <v>45</v>
      </c>
      <c r="E8" s="51">
        <v>138</v>
      </c>
      <c r="F8">
        <v>120</v>
      </c>
      <c r="G8">
        <v>107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50" customFormat="1" ht="15">
      <c r="A9" t="str">
        <f t="shared" si="0"/>
        <v>ÖsterreichBacktechnologie (gültig bis: 31.08.2027)</v>
      </c>
      <c r="B9">
        <v>9</v>
      </c>
      <c r="C9" s="49" t="s">
        <v>39</v>
      </c>
      <c r="D9" t="s">
        <v>560</v>
      </c>
      <c r="E9" s="51">
        <v>7</v>
      </c>
      <c r="F9">
        <v>9</v>
      </c>
      <c r="G9">
        <v>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50" customFormat="1" ht="15">
      <c r="A10" t="str">
        <f t="shared" si="0"/>
        <v>ÖsterreichBahnreise- und Mobilitätsservice (gültig bis: 30.06.2026)</v>
      </c>
      <c r="B10">
        <v>10</v>
      </c>
      <c r="C10" s="49" t="s">
        <v>39</v>
      </c>
      <c r="D10" t="s">
        <v>47</v>
      </c>
      <c r="E10" s="51">
        <v>48</v>
      </c>
      <c r="F10">
        <v>67</v>
      </c>
      <c r="G10">
        <v>87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50" customFormat="1" ht="15">
      <c r="A11" t="str">
        <f t="shared" si="0"/>
        <v>ÖsterreichBankkaufmann/Bankkauffrau</v>
      </c>
      <c r="B11">
        <v>11</v>
      </c>
      <c r="C11" s="49" t="s">
        <v>39</v>
      </c>
      <c r="D11" t="s">
        <v>48</v>
      </c>
      <c r="E11" s="51">
        <v>435</v>
      </c>
      <c r="F11">
        <v>479</v>
      </c>
      <c r="G11">
        <v>485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50" customFormat="1" ht="15">
      <c r="A12" t="str">
        <f t="shared" si="0"/>
        <v>ÖsterreichBautechnische Assistenz</v>
      </c>
      <c r="B12">
        <v>12</v>
      </c>
      <c r="C12" s="49" t="s">
        <v>39</v>
      </c>
      <c r="D12" t="s">
        <v>49</v>
      </c>
      <c r="E12" s="51">
        <v>89</v>
      </c>
      <c r="F12">
        <v>87</v>
      </c>
      <c r="G12">
        <v>87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50" customFormat="1" ht="15">
      <c r="A13" t="str">
        <f t="shared" si="0"/>
        <v>ÖsterreichBautechnischer Zeichner/Bautechnische Zeichnerin</v>
      </c>
      <c r="B13">
        <v>13</v>
      </c>
      <c r="C13" s="49" t="s">
        <v>39</v>
      </c>
      <c r="D13" t="s">
        <v>50</v>
      </c>
      <c r="E13" s="51">
        <v>163</v>
      </c>
      <c r="F13">
        <v>145</v>
      </c>
      <c r="G13">
        <v>112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s="50" customFormat="1" ht="15">
      <c r="A14" t="str">
        <f t="shared" si="0"/>
        <v>ÖsterreichBekleidungsfertiger/in</v>
      </c>
      <c r="B14">
        <v>14</v>
      </c>
      <c r="C14" s="49" t="s">
        <v>39</v>
      </c>
      <c r="D14" t="s">
        <v>52</v>
      </c>
      <c r="E14" s="51">
        <v>7</v>
      </c>
      <c r="F14">
        <v>4</v>
      </c>
      <c r="G14">
        <v>5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39" s="50" customFormat="1" ht="15">
      <c r="A15" t="str">
        <f t="shared" si="0"/>
        <v>ÖsterreichBekleidungsgestaltung</v>
      </c>
      <c r="B15">
        <v>15</v>
      </c>
      <c r="C15" s="49" t="s">
        <v>39</v>
      </c>
      <c r="D15" t="s">
        <v>53</v>
      </c>
      <c r="E15" s="51">
        <v>85</v>
      </c>
      <c r="F15">
        <v>91</v>
      </c>
      <c r="G15">
        <v>94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</row>
    <row r="16" spans="1:39" s="50" customFormat="1" ht="15">
      <c r="A16" t="str">
        <f t="shared" si="0"/>
        <v>ÖsterreichBerufsfotografie</v>
      </c>
      <c r="B16">
        <v>16</v>
      </c>
      <c r="C16" s="49" t="s">
        <v>39</v>
      </c>
      <c r="D16" t="s">
        <v>55</v>
      </c>
      <c r="E16" s="51">
        <v>20</v>
      </c>
      <c r="F16">
        <v>17</v>
      </c>
      <c r="G16">
        <v>17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</row>
    <row r="17" spans="1:39" s="50" customFormat="1" ht="15">
      <c r="A17" t="str">
        <f t="shared" si="0"/>
        <v>ÖsterreichBerufskraftfahrer/Berufskraftfahrerin</v>
      </c>
      <c r="B17">
        <v>17</v>
      </c>
      <c r="C17" s="49" t="s">
        <v>39</v>
      </c>
      <c r="D17" t="s">
        <v>56</v>
      </c>
      <c r="E17" s="51">
        <v>5</v>
      </c>
      <c r="F17">
        <v>3</v>
      </c>
      <c r="G17">
        <v>3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</row>
    <row r="18" spans="1:39" s="50" customFormat="1" ht="15">
      <c r="A18" t="str">
        <f t="shared" si="0"/>
        <v>ÖsterreichBeschriftungsdesign und Werbetechnik</v>
      </c>
      <c r="B18">
        <v>18</v>
      </c>
      <c r="C18" s="49" t="s">
        <v>39</v>
      </c>
      <c r="D18" t="s">
        <v>57</v>
      </c>
      <c r="E18" s="51">
        <v>73</v>
      </c>
      <c r="F18">
        <v>65</v>
      </c>
      <c r="G18">
        <v>58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</row>
    <row r="19" spans="1:39" s="50" customFormat="1" ht="15">
      <c r="A19" t="str">
        <f t="shared" si="0"/>
        <v>ÖsterreichBetonbau</v>
      </c>
      <c r="B19">
        <v>19</v>
      </c>
      <c r="C19" s="49" t="s">
        <v>39</v>
      </c>
      <c r="D19" t="s">
        <v>58</v>
      </c>
      <c r="E19" s="51">
        <v>11</v>
      </c>
      <c r="F19">
        <v>11</v>
      </c>
      <c r="G19">
        <v>11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</row>
    <row r="20" spans="1:39" s="50" customFormat="1" ht="15">
      <c r="A20" t="str">
        <f t="shared" si="0"/>
        <v>ÖsterreichBetonfertigteiltechnik</v>
      </c>
      <c r="B20">
        <v>20</v>
      </c>
      <c r="C20" s="49" t="s">
        <v>39</v>
      </c>
      <c r="D20" t="s">
        <v>59</v>
      </c>
      <c r="E20" s="51">
        <v>2</v>
      </c>
      <c r="F20">
        <v>1</v>
      </c>
      <c r="G20">
        <v>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</row>
    <row r="21" spans="1:39" s="50" customFormat="1" ht="15">
      <c r="A21" t="str">
        <f t="shared" si="0"/>
        <v>ÖsterreichBetriebsdienstleister/Betriebsdienstleisterin</v>
      </c>
      <c r="B21">
        <v>21</v>
      </c>
      <c r="C21" s="49" t="s">
        <v>39</v>
      </c>
      <c r="D21" t="s">
        <v>60</v>
      </c>
      <c r="E21" s="51">
        <v>24</v>
      </c>
      <c r="F21">
        <v>15</v>
      </c>
      <c r="G21">
        <v>14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s="50" customFormat="1" ht="15">
      <c r="A22" t="str">
        <f t="shared" si="0"/>
        <v>ÖsterreichBetriebslogistikkaufmann/Betriebslogistikkauffrau</v>
      </c>
      <c r="B22">
        <v>22</v>
      </c>
      <c r="C22" s="49" t="s">
        <v>39</v>
      </c>
      <c r="D22" t="s">
        <v>61</v>
      </c>
      <c r="E22" s="51">
        <v>459</v>
      </c>
      <c r="F22">
        <v>432</v>
      </c>
      <c r="G22">
        <v>387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1:39" s="50" customFormat="1" ht="15">
      <c r="A23" t="str">
        <f t="shared" si="0"/>
        <v>ÖsterreichBildhauerei</v>
      </c>
      <c r="B23">
        <v>23</v>
      </c>
      <c r="C23" s="49" t="s">
        <v>39</v>
      </c>
      <c r="D23" t="s">
        <v>63</v>
      </c>
      <c r="E23" s="51">
        <v>4</v>
      </c>
      <c r="F23">
        <v>3</v>
      </c>
      <c r="G23">
        <v>2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4" spans="1:39" s="50" customFormat="1" ht="15">
      <c r="A24" t="str">
        <f t="shared" si="0"/>
        <v>ÖsterreichBinnenschifffahrt</v>
      </c>
      <c r="B24">
        <v>24</v>
      </c>
      <c r="C24" s="49" t="s">
        <v>39</v>
      </c>
      <c r="D24" t="s">
        <v>64</v>
      </c>
      <c r="E24" s="51">
        <v>3</v>
      </c>
      <c r="F24">
        <v>1</v>
      </c>
      <c r="G24">
        <v>3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</row>
    <row r="25" spans="1:39" s="50" customFormat="1" ht="15">
      <c r="A25" t="str">
        <f t="shared" si="0"/>
        <v>ÖsterreichBlechblasinstrumentenerzeuger/in</v>
      </c>
      <c r="B25">
        <v>25</v>
      </c>
      <c r="C25" s="49" t="s">
        <v>39</v>
      </c>
      <c r="D25" t="s">
        <v>65</v>
      </c>
      <c r="E25" s="51">
        <v>3</v>
      </c>
      <c r="F25">
        <v>3</v>
      </c>
      <c r="G25">
        <v>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50" customFormat="1" ht="15">
      <c r="A26" t="str">
        <f t="shared" si="0"/>
        <v>ÖsterreichBodenleger/in</v>
      </c>
      <c r="B26">
        <v>26</v>
      </c>
      <c r="C26" s="49" t="s">
        <v>39</v>
      </c>
      <c r="D26" t="s">
        <v>66</v>
      </c>
      <c r="E26" s="51">
        <v>34</v>
      </c>
      <c r="F26">
        <v>22</v>
      </c>
      <c r="G26">
        <v>22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s="50" customFormat="1" ht="15">
      <c r="A27" t="str">
        <f t="shared" si="0"/>
        <v>ÖsterreichBootbauer/in</v>
      </c>
      <c r="B27">
        <v>27</v>
      </c>
      <c r="C27" s="49" t="s">
        <v>39</v>
      </c>
      <c r="D27" t="s">
        <v>67</v>
      </c>
      <c r="E27" s="51">
        <v>4</v>
      </c>
      <c r="F27">
        <v>4</v>
      </c>
      <c r="G27">
        <v>2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s="50" customFormat="1" ht="15">
      <c r="A28" t="str">
        <f t="shared" si="0"/>
        <v>ÖsterreichBrau- und Getränketechnik</v>
      </c>
      <c r="B28">
        <v>28</v>
      </c>
      <c r="C28" s="49" t="s">
        <v>39</v>
      </c>
      <c r="D28" t="s">
        <v>68</v>
      </c>
      <c r="E28" s="51">
        <v>6</v>
      </c>
      <c r="F28">
        <v>7</v>
      </c>
      <c r="G28">
        <v>3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50" customFormat="1" ht="15">
      <c r="A29" t="str">
        <f t="shared" si="0"/>
        <v>ÖsterreichBuch- und Medienwirtschaft</v>
      </c>
      <c r="B29">
        <v>29</v>
      </c>
      <c r="C29" s="49" t="s">
        <v>39</v>
      </c>
      <c r="D29" t="s">
        <v>70</v>
      </c>
      <c r="E29" s="51">
        <v>110</v>
      </c>
      <c r="F29">
        <v>103</v>
      </c>
      <c r="G29">
        <v>89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50" customFormat="1" ht="15">
      <c r="A30" t="str">
        <f t="shared" si="0"/>
        <v>ÖsterreichBuchbindetechnik und Postpresstechnologie</v>
      </c>
      <c r="B30">
        <v>30</v>
      </c>
      <c r="C30" s="49" t="s">
        <v>39</v>
      </c>
      <c r="D30" t="s">
        <v>71</v>
      </c>
      <c r="E30" s="51">
        <v>24</v>
      </c>
      <c r="F30">
        <v>22</v>
      </c>
      <c r="G30">
        <v>24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50" customFormat="1" ht="15">
      <c r="A31" t="str">
        <f t="shared" si="0"/>
        <v>ÖsterreichBürokaufmann/Bürokauffrau</v>
      </c>
      <c r="B31">
        <v>31</v>
      </c>
      <c r="C31" s="49" t="s">
        <v>39</v>
      </c>
      <c r="D31" t="s">
        <v>73</v>
      </c>
      <c r="E31" s="51">
        <v>3524</v>
      </c>
      <c r="F31">
        <v>3422</v>
      </c>
      <c r="G31">
        <v>3043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50" customFormat="1" ht="15">
      <c r="A32" t="str">
        <f t="shared" si="0"/>
        <v>ÖsterreichChemieverfahrenstechnik</v>
      </c>
      <c r="B32">
        <v>32</v>
      </c>
      <c r="C32" s="49" t="s">
        <v>39</v>
      </c>
      <c r="D32" t="s">
        <v>75</v>
      </c>
      <c r="E32" s="51">
        <v>54</v>
      </c>
      <c r="F32">
        <v>74</v>
      </c>
      <c r="G32">
        <v>96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39" s="50" customFormat="1" ht="15">
      <c r="A33" t="str">
        <f t="shared" si="0"/>
        <v>ÖsterreichChocolatier/Chocolatière</v>
      </c>
      <c r="B33">
        <v>33</v>
      </c>
      <c r="C33" s="49" t="s">
        <v>39</v>
      </c>
      <c r="D33" t="s">
        <v>77</v>
      </c>
      <c r="E33" s="51">
        <v>15</v>
      </c>
      <c r="F33">
        <v>15</v>
      </c>
      <c r="G33">
        <v>14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</row>
    <row r="34" spans="1:39" s="50" customFormat="1" ht="15">
      <c r="A34" t="str">
        <f t="shared" si="0"/>
        <v>ÖsterreichDachdecker/Dachdeckerin</v>
      </c>
      <c r="B34">
        <v>34</v>
      </c>
      <c r="C34" s="49" t="s">
        <v>39</v>
      </c>
      <c r="D34" t="s">
        <v>78</v>
      </c>
      <c r="E34" s="51">
        <v>24</v>
      </c>
      <c r="F34">
        <v>29</v>
      </c>
      <c r="G34">
        <v>31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</row>
    <row r="35" spans="1:39" s="50" customFormat="1" ht="15">
      <c r="A35" t="str">
        <f t="shared" si="0"/>
        <v>ÖsterreichDrogist/Drogistin</v>
      </c>
      <c r="B35">
        <v>35</v>
      </c>
      <c r="C35" s="49" t="s">
        <v>39</v>
      </c>
      <c r="D35" t="s">
        <v>80</v>
      </c>
      <c r="E35" s="51">
        <v>426</v>
      </c>
      <c r="F35">
        <v>387</v>
      </c>
      <c r="G35">
        <v>329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</row>
    <row r="36" spans="1:39" s="50" customFormat="1" ht="15">
      <c r="A36" t="str">
        <f t="shared" si="0"/>
        <v>ÖsterreichDrucktechnik</v>
      </c>
      <c r="B36">
        <v>36</v>
      </c>
      <c r="C36" s="49" t="s">
        <v>39</v>
      </c>
      <c r="D36" t="s">
        <v>81</v>
      </c>
      <c r="E36" s="51">
        <v>32</v>
      </c>
      <c r="F36">
        <v>31</v>
      </c>
      <c r="G36">
        <v>36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39" s="50" customFormat="1" ht="15">
      <c r="A37" t="str">
        <f t="shared" si="0"/>
        <v>ÖsterreichDruckvorstufentechniker/in</v>
      </c>
      <c r="B37">
        <v>37</v>
      </c>
      <c r="C37" s="49" t="s">
        <v>39</v>
      </c>
      <c r="D37" t="s">
        <v>82</v>
      </c>
      <c r="E37" s="51">
        <v>48</v>
      </c>
      <c r="F37">
        <v>49</v>
      </c>
      <c r="G37">
        <v>38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50" customFormat="1" ht="15">
      <c r="A38" t="str">
        <f t="shared" si="0"/>
        <v>ÖsterreichE-Commerce-Kaufmann/E-Commerce-Kauffrau</v>
      </c>
      <c r="B38">
        <v>38</v>
      </c>
      <c r="C38" s="49" t="s">
        <v>39</v>
      </c>
      <c r="D38" t="s">
        <v>83</v>
      </c>
      <c r="E38" s="51">
        <v>122</v>
      </c>
      <c r="F38">
        <v>101</v>
      </c>
      <c r="G38">
        <v>76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50" customFormat="1" ht="15">
      <c r="A39" t="str">
        <f t="shared" si="0"/>
        <v>ÖsterreichEDV-Kaufmann/-frau</v>
      </c>
      <c r="B39">
        <v>39</v>
      </c>
      <c r="C39" s="49" t="s">
        <v>39</v>
      </c>
      <c r="D39" t="s">
        <v>84</v>
      </c>
      <c r="E39" s="51">
        <v>16</v>
      </c>
      <c r="F39">
        <v>13</v>
      </c>
      <c r="G39">
        <v>8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  <row r="40" spans="1:39" s="50" customFormat="1" ht="15">
      <c r="A40" t="str">
        <f t="shared" si="0"/>
        <v>ÖsterreichEinkäufer/Einkäuferin</v>
      </c>
      <c r="B40">
        <v>40</v>
      </c>
      <c r="C40" s="49" t="s">
        <v>39</v>
      </c>
      <c r="D40" t="s">
        <v>85</v>
      </c>
      <c r="E40" s="51">
        <v>38</v>
      </c>
      <c r="F40">
        <v>34</v>
      </c>
      <c r="G40">
        <v>35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</row>
    <row r="41" spans="1:39" s="50" customFormat="1" ht="15">
      <c r="A41" t="str">
        <f t="shared" si="0"/>
        <v>ÖsterreichEinzelhandel</v>
      </c>
      <c r="B41">
        <v>41</v>
      </c>
      <c r="C41" s="49" t="s">
        <v>39</v>
      </c>
      <c r="D41" t="s">
        <v>86</v>
      </c>
      <c r="E41" s="51">
        <v>6601</v>
      </c>
      <c r="F41">
        <v>5984</v>
      </c>
      <c r="G41">
        <v>5514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</row>
    <row r="42" spans="1:39" s="50" customFormat="1" ht="15">
      <c r="A42" t="str">
        <f t="shared" si="0"/>
        <v>ÖsterreichElektronik</v>
      </c>
      <c r="B42">
        <v>42</v>
      </c>
      <c r="C42" s="49" t="s">
        <v>39</v>
      </c>
      <c r="D42" t="s">
        <v>88</v>
      </c>
      <c r="E42" s="51">
        <v>101</v>
      </c>
      <c r="F42">
        <v>97</v>
      </c>
      <c r="G42">
        <v>82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</row>
    <row r="43" spans="1:39" s="50" customFormat="1" ht="15">
      <c r="A43" t="str">
        <f t="shared" si="0"/>
        <v>ÖsterreichElektrotechnik</v>
      </c>
      <c r="B43">
        <v>43</v>
      </c>
      <c r="C43" s="49" t="s">
        <v>39</v>
      </c>
      <c r="D43" t="s">
        <v>89</v>
      </c>
      <c r="E43" s="51">
        <v>736</v>
      </c>
      <c r="F43">
        <v>746</v>
      </c>
      <c r="G43">
        <v>768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</row>
    <row r="44" spans="1:39" s="50" customFormat="1" ht="15">
      <c r="A44" t="str">
        <f t="shared" si="0"/>
        <v>ÖsterreichEntsorgungs- und Recyclingfachkraft</v>
      </c>
      <c r="B44">
        <v>44</v>
      </c>
      <c r="C44" s="49" t="s">
        <v>39</v>
      </c>
      <c r="D44" t="s">
        <v>90</v>
      </c>
      <c r="E44" s="51">
        <v>7</v>
      </c>
      <c r="F44">
        <v>5</v>
      </c>
      <c r="G44">
        <v>2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</row>
    <row r="45" spans="1:39" s="50" customFormat="1" ht="15">
      <c r="A45" t="str">
        <f t="shared" si="0"/>
        <v>ÖsterreichEventkaufmann/Eventkauffrau (gültig bis: 31.08.2026)</v>
      </c>
      <c r="B45">
        <v>45</v>
      </c>
      <c r="C45" s="49" t="s">
        <v>39</v>
      </c>
      <c r="D45" t="s">
        <v>91</v>
      </c>
      <c r="E45" s="51">
        <v>12</v>
      </c>
      <c r="F45">
        <v>10</v>
      </c>
      <c r="G45">
        <v>9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</row>
    <row r="46" spans="1:39" s="50" customFormat="1" ht="15">
      <c r="A46" t="str">
        <f t="shared" si="0"/>
        <v>ÖsterreichFahrradmechatronik (gültig bis: 31.12.2026)</v>
      </c>
      <c r="B46">
        <v>46</v>
      </c>
      <c r="C46" s="49" t="s">
        <v>39</v>
      </c>
      <c r="D46" t="s">
        <v>92</v>
      </c>
      <c r="E46" s="51">
        <v>22</v>
      </c>
      <c r="F46">
        <v>24</v>
      </c>
      <c r="G46">
        <v>17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</row>
    <row r="47" spans="1:39" s="50" customFormat="1" ht="15">
      <c r="A47" t="str">
        <f t="shared" si="0"/>
        <v>ÖsterreichFaserverbundtechnik (gültig bis: 31.12.2030)</v>
      </c>
      <c r="B47">
        <v>47</v>
      </c>
      <c r="C47" s="49" t="s">
        <v>39</v>
      </c>
      <c r="D47" t="s">
        <v>93</v>
      </c>
      <c r="E47" s="51"/>
      <c r="F47">
        <v>2</v>
      </c>
      <c r="G47">
        <v>6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</row>
    <row r="48" spans="1:39" s="50" customFormat="1" ht="15">
      <c r="A48" t="str">
        <f t="shared" si="0"/>
        <v>ÖsterreichFeinoptik</v>
      </c>
      <c r="B48">
        <v>48</v>
      </c>
      <c r="C48" s="49" t="s">
        <v>39</v>
      </c>
      <c r="D48" t="s">
        <v>96</v>
      </c>
      <c r="E48" s="51">
        <v>9</v>
      </c>
      <c r="F48">
        <v>8</v>
      </c>
      <c r="G48">
        <v>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39" s="50" customFormat="1" ht="15">
      <c r="A49" t="str">
        <f t="shared" si="0"/>
        <v>ÖsterreichFertigteilhausbau</v>
      </c>
      <c r="B49">
        <v>49</v>
      </c>
      <c r="C49" s="49" t="s">
        <v>39</v>
      </c>
      <c r="D49" t="s">
        <v>97</v>
      </c>
      <c r="E49" s="51">
        <v>8</v>
      </c>
      <c r="F49">
        <v>5</v>
      </c>
      <c r="G49">
        <v>6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</row>
    <row r="50" spans="1:39" s="50" customFormat="1" ht="15">
      <c r="A50" t="str">
        <f t="shared" si="0"/>
        <v>ÖsterreichFertigungsmesstechnik (gültig bis: 31.08.2027)</v>
      </c>
      <c r="B50">
        <v>50</v>
      </c>
      <c r="C50" s="49" t="s">
        <v>39</v>
      </c>
      <c r="D50" t="s">
        <v>98</v>
      </c>
      <c r="E50" s="51">
        <v>20</v>
      </c>
      <c r="F50">
        <v>24</v>
      </c>
      <c r="G50">
        <v>25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</row>
    <row r="51" spans="1:39" s="50" customFormat="1" ht="15">
      <c r="A51" t="str">
        <f t="shared" si="0"/>
        <v>ÖsterreichFinanz- und Rechnungswesenassistenz</v>
      </c>
      <c r="B51">
        <v>51</v>
      </c>
      <c r="C51" s="49" t="s">
        <v>39</v>
      </c>
      <c r="D51" t="s">
        <v>99</v>
      </c>
      <c r="E51" s="51">
        <v>179</v>
      </c>
      <c r="F51">
        <v>182</v>
      </c>
      <c r="G51">
        <v>168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39" s="50" customFormat="1" ht="15">
      <c r="A52" t="str">
        <f t="shared" si="0"/>
        <v>ÖsterreichFinanzdienstleistungskaufmann/ Finanzdienstleistungskauffrau</v>
      </c>
      <c r="B52">
        <v>52</v>
      </c>
      <c r="C52" s="49" t="s">
        <v>39</v>
      </c>
      <c r="D52" t="s">
        <v>100</v>
      </c>
      <c r="E52" s="51">
        <v>19</v>
      </c>
      <c r="F52">
        <v>26</v>
      </c>
      <c r="G52">
        <v>29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1:39" s="50" customFormat="1" ht="15">
      <c r="A53" t="str">
        <f t="shared" si="0"/>
        <v>ÖsterreichFitnessbetreuung</v>
      </c>
      <c r="B53">
        <v>53</v>
      </c>
      <c r="C53" s="49" t="s">
        <v>39</v>
      </c>
      <c r="D53" t="s">
        <v>101</v>
      </c>
      <c r="E53" s="51">
        <v>85</v>
      </c>
      <c r="F53">
        <v>75</v>
      </c>
      <c r="G53">
        <v>70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</row>
    <row r="54" spans="1:39" s="50" customFormat="1" ht="15">
      <c r="A54" t="str">
        <f t="shared" si="0"/>
        <v>ÖsterreichFleischverarbeitung</v>
      </c>
      <c r="B54">
        <v>54</v>
      </c>
      <c r="C54" s="49" t="s">
        <v>39</v>
      </c>
      <c r="D54" t="s">
        <v>103</v>
      </c>
      <c r="E54" s="51">
        <v>31</v>
      </c>
      <c r="F54">
        <v>34</v>
      </c>
      <c r="G54">
        <v>38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</row>
    <row r="55" spans="1:39" s="50" customFormat="1" ht="15">
      <c r="A55" t="str">
        <f t="shared" si="0"/>
        <v>ÖsterreichFleischverkauf</v>
      </c>
      <c r="B55">
        <v>55</v>
      </c>
      <c r="C55" s="49" t="s">
        <v>39</v>
      </c>
      <c r="D55" t="s">
        <v>104</v>
      </c>
      <c r="E55" s="51">
        <v>9</v>
      </c>
      <c r="F55">
        <v>10</v>
      </c>
      <c r="G55">
        <v>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</row>
    <row r="56" spans="1:39" s="50" customFormat="1" ht="15">
      <c r="A56" t="str">
        <f t="shared" si="0"/>
        <v>ÖsterreichFlorist/Floristin</v>
      </c>
      <c r="B56">
        <v>56</v>
      </c>
      <c r="C56" s="49" t="s">
        <v>39</v>
      </c>
      <c r="D56" t="s">
        <v>105</v>
      </c>
      <c r="E56" s="51">
        <v>449</v>
      </c>
      <c r="F56">
        <v>458</v>
      </c>
      <c r="G56">
        <v>435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</row>
    <row r="57" spans="1:39" s="50" customFormat="1" ht="15">
      <c r="A57" t="str">
        <f t="shared" si="0"/>
        <v>ÖsterreichForsttechnik</v>
      </c>
      <c r="B57">
        <v>57</v>
      </c>
      <c r="C57" s="49" t="s">
        <v>39</v>
      </c>
      <c r="D57" t="s">
        <v>106</v>
      </c>
      <c r="E57" s="51">
        <v>1</v>
      </c>
      <c r="F57">
        <v>1</v>
      </c>
      <c r="G57">
        <v>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</row>
    <row r="58" spans="1:39" s="50" customFormat="1" ht="15">
      <c r="A58" t="str">
        <f t="shared" si="0"/>
        <v>ÖsterreichFoto- und Multimediakaufmann/-frau</v>
      </c>
      <c r="B58">
        <v>58</v>
      </c>
      <c r="C58" s="49" t="s">
        <v>39</v>
      </c>
      <c r="D58" t="s">
        <v>107</v>
      </c>
      <c r="E58" s="51">
        <v>11</v>
      </c>
      <c r="F58">
        <v>10</v>
      </c>
      <c r="G58">
        <v>8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</row>
    <row r="59" spans="1:39" s="50" customFormat="1" ht="15">
      <c r="A59" t="str">
        <f t="shared" si="0"/>
        <v>ÖsterreichFriedhofs- und Ziergärtner/in</v>
      </c>
      <c r="B59">
        <v>59</v>
      </c>
      <c r="C59" s="49" t="s">
        <v>39</v>
      </c>
      <c r="D59" t="s">
        <v>108</v>
      </c>
      <c r="E59" s="51">
        <v>8</v>
      </c>
      <c r="F59">
        <v>3</v>
      </c>
      <c r="G59">
        <v>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</row>
    <row r="60" spans="1:39" s="50" customFormat="1" ht="15">
      <c r="A60" t="str">
        <f t="shared" si="0"/>
        <v>ÖsterreichFriseur (Stylist)/Friseurin (Stylistin)</v>
      </c>
      <c r="B60">
        <v>60</v>
      </c>
      <c r="C60" s="49" t="s">
        <v>39</v>
      </c>
      <c r="D60" t="s">
        <v>109</v>
      </c>
      <c r="E60" s="51">
        <v>2023</v>
      </c>
      <c r="F60">
        <v>2000</v>
      </c>
      <c r="G60">
        <v>1979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</row>
    <row r="61" spans="1:39" s="50" customFormat="1" ht="15">
      <c r="A61" t="str">
        <f t="shared" si="0"/>
        <v>ÖsterreichFußpflege (Podologie)</v>
      </c>
      <c r="B61">
        <v>61</v>
      </c>
      <c r="C61" s="49" t="s">
        <v>39</v>
      </c>
      <c r="D61" t="s">
        <v>561</v>
      </c>
      <c r="E61" s="51">
        <v>633</v>
      </c>
      <c r="F61">
        <v>409</v>
      </c>
      <c r="G61">
        <v>191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</row>
    <row r="62" spans="1:39" s="50" customFormat="1" ht="15">
      <c r="A62" t="str">
        <f t="shared" si="0"/>
        <v>ÖsterreichGarten- und Grünflächengestaltung</v>
      </c>
      <c r="B62">
        <v>62</v>
      </c>
      <c r="C62" s="49" t="s">
        <v>39</v>
      </c>
      <c r="D62" t="s">
        <v>110</v>
      </c>
      <c r="E62" s="51">
        <v>149</v>
      </c>
      <c r="F62">
        <v>107</v>
      </c>
      <c r="G62">
        <v>93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</row>
    <row r="63" spans="1:39" s="50" customFormat="1" ht="15">
      <c r="A63" t="str">
        <f t="shared" si="0"/>
        <v>ÖsterreichGastronomiefachmann/Gastronomiefachfrau</v>
      </c>
      <c r="B63">
        <v>63</v>
      </c>
      <c r="C63" s="49" t="s">
        <v>39</v>
      </c>
      <c r="D63" t="s">
        <v>111</v>
      </c>
      <c r="E63" s="51">
        <v>446</v>
      </c>
      <c r="F63">
        <v>429</v>
      </c>
      <c r="G63">
        <v>440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</row>
    <row r="64" spans="1:39" s="50" customFormat="1" ht="15">
      <c r="A64" t="str">
        <f t="shared" si="0"/>
        <v>ÖsterreichGeoinformationstechnik (gültig bis: 30.06.2024)</v>
      </c>
      <c r="B64">
        <v>64</v>
      </c>
      <c r="C64" s="49" t="s">
        <v>39</v>
      </c>
      <c r="D64" t="s">
        <v>112</v>
      </c>
      <c r="E64" s="51">
        <v>12</v>
      </c>
      <c r="F64">
        <v>8</v>
      </c>
      <c r="G64">
        <v>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</row>
    <row r="65" spans="1:39" s="50" customFormat="1" ht="15">
      <c r="A65" t="str">
        <f t="shared" si="0"/>
        <v>ÖsterreichGlasbautechnik</v>
      </c>
      <c r="B65">
        <v>65</v>
      </c>
      <c r="C65" s="49" t="s">
        <v>39</v>
      </c>
      <c r="D65" t="s">
        <v>115</v>
      </c>
      <c r="E65" s="51">
        <v>27</v>
      </c>
      <c r="F65">
        <v>28</v>
      </c>
      <c r="G65">
        <v>29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</row>
    <row r="66" spans="1:39" s="50" customFormat="1" ht="15">
      <c r="A66" t="str">
        <f t="shared" si="0"/>
        <v>ÖsterreichGlasbläser/in und Glasinstrumentenerzeuger/in</v>
      </c>
      <c r="B66">
        <v>66</v>
      </c>
      <c r="C66" s="49" t="s">
        <v>39</v>
      </c>
      <c r="D66" t="s">
        <v>116</v>
      </c>
      <c r="E66" s="51">
        <v>1</v>
      </c>
      <c r="F66">
        <v>1</v>
      </c>
      <c r="G66">
        <v>1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</row>
    <row r="67" spans="1:39" s="50" customFormat="1" ht="15">
      <c r="A67" t="str">
        <f t="shared" si="0"/>
        <v>ÖsterreichGold- und Silberschmied/in und Juwelier/in</v>
      </c>
      <c r="B67">
        <v>67</v>
      </c>
      <c r="C67" s="49" t="s">
        <v>39</v>
      </c>
      <c r="D67" t="s">
        <v>120</v>
      </c>
      <c r="E67" s="51">
        <v>27</v>
      </c>
      <c r="F67">
        <v>27</v>
      </c>
      <c r="G67">
        <v>28</v>
      </c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</row>
    <row r="68" spans="1:39" s="50" customFormat="1" ht="15">
      <c r="A68" t="str">
        <f t="shared" ref="A68:A131" si="1">C68&amp;D68</f>
        <v>ÖsterreichGroßhandelskaufmann/Großhandelskauffrau</v>
      </c>
      <c r="B68">
        <v>68</v>
      </c>
      <c r="C68" s="49" t="s">
        <v>39</v>
      </c>
      <c r="D68" t="s">
        <v>122</v>
      </c>
      <c r="E68" s="51">
        <v>483</v>
      </c>
      <c r="F68">
        <v>467</v>
      </c>
      <c r="G68">
        <v>427</v>
      </c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</row>
    <row r="69" spans="1:39" s="50" customFormat="1" ht="15">
      <c r="A69" t="str">
        <f t="shared" si="1"/>
        <v>ÖsterreichHafner/in</v>
      </c>
      <c r="B69">
        <v>69</v>
      </c>
      <c r="C69" s="49" t="s">
        <v>39</v>
      </c>
      <c r="D69" t="s">
        <v>123</v>
      </c>
      <c r="E69" s="51">
        <v>4</v>
      </c>
      <c r="F69">
        <v>4</v>
      </c>
      <c r="G69">
        <v>2</v>
      </c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</row>
    <row r="70" spans="1:39" s="50" customFormat="1" ht="15">
      <c r="A70" t="str">
        <f t="shared" si="1"/>
        <v>ÖsterreichHarmonikamacher/in</v>
      </c>
      <c r="B70">
        <v>70</v>
      </c>
      <c r="C70" s="49" t="s">
        <v>39</v>
      </c>
      <c r="D70" t="s">
        <v>125</v>
      </c>
      <c r="E70" s="51">
        <v>3</v>
      </c>
      <c r="F70">
        <v>4</v>
      </c>
      <c r="G70">
        <v>3</v>
      </c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</row>
    <row r="71" spans="1:39" s="50" customFormat="1" ht="15">
      <c r="A71" t="str">
        <f t="shared" si="1"/>
        <v>ÖsterreichHochbau (gültig bis: 31.12.2027)</v>
      </c>
      <c r="B71">
        <v>71</v>
      </c>
      <c r="C71" s="49" t="s">
        <v>39</v>
      </c>
      <c r="D71" t="s">
        <v>562</v>
      </c>
      <c r="E71" s="51">
        <v>28</v>
      </c>
      <c r="F71">
        <v>28</v>
      </c>
      <c r="G71">
        <v>18</v>
      </c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</row>
    <row r="72" spans="1:39" s="50" customFormat="1" ht="15">
      <c r="A72" t="str">
        <f t="shared" si="1"/>
        <v>ÖsterreichHochbauspezialist/Hochbauspezialistin (gültig bis: 31.08.2026)</v>
      </c>
      <c r="B72">
        <v>72</v>
      </c>
      <c r="C72" s="49" t="s">
        <v>39</v>
      </c>
      <c r="D72" t="s">
        <v>126</v>
      </c>
      <c r="E72" s="51">
        <v>1</v>
      </c>
      <c r="F72">
        <v>2</v>
      </c>
      <c r="G72">
        <v>3</v>
      </c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</row>
    <row r="73" spans="1:39" s="50" customFormat="1" ht="15">
      <c r="A73" t="str">
        <f t="shared" si="1"/>
        <v>ÖsterreichHolzblasinstrumentenerzeugung</v>
      </c>
      <c r="B73">
        <v>73</v>
      </c>
      <c r="C73" s="49" t="s">
        <v>39</v>
      </c>
      <c r="D73" t="s">
        <v>130</v>
      </c>
      <c r="E73" s="51">
        <v>1</v>
      </c>
      <c r="F73">
        <v>2</v>
      </c>
      <c r="G73">
        <v>2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</row>
    <row r="74" spans="1:39" s="50" customFormat="1" ht="15">
      <c r="A74" t="str">
        <f t="shared" si="1"/>
        <v>ÖsterreichHolztechnik</v>
      </c>
      <c r="B74">
        <v>74</v>
      </c>
      <c r="C74" s="49" t="s">
        <v>39</v>
      </c>
      <c r="D74" t="s">
        <v>131</v>
      </c>
      <c r="E74" s="51">
        <v>45</v>
      </c>
      <c r="F74">
        <v>37</v>
      </c>
      <c r="G74">
        <v>37</v>
      </c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</row>
    <row r="75" spans="1:39" s="50" customFormat="1" ht="15">
      <c r="A75" t="str">
        <f t="shared" si="1"/>
        <v>ÖsterreichHörgeräteakustiker/in</v>
      </c>
      <c r="B75">
        <v>75</v>
      </c>
      <c r="C75" s="49" t="s">
        <v>39</v>
      </c>
      <c r="D75" t="s">
        <v>132</v>
      </c>
      <c r="E75" s="51">
        <v>118</v>
      </c>
      <c r="F75">
        <v>127</v>
      </c>
      <c r="G75">
        <v>135</v>
      </c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</row>
    <row r="76" spans="1:39" s="50" customFormat="1" ht="15">
      <c r="A76" t="str">
        <f t="shared" si="1"/>
        <v>ÖsterreichHotel- und Gastgewerbeassistent/in</v>
      </c>
      <c r="B76">
        <v>76</v>
      </c>
      <c r="C76" s="49" t="s">
        <v>39</v>
      </c>
      <c r="D76" t="s">
        <v>133</v>
      </c>
      <c r="E76" s="51">
        <v>915</v>
      </c>
      <c r="F76">
        <v>965</v>
      </c>
      <c r="G76">
        <v>913</v>
      </c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</row>
    <row r="77" spans="1:39" s="50" customFormat="1" ht="15">
      <c r="A77" t="str">
        <f t="shared" si="1"/>
        <v>ÖsterreichHotel- und Restaurantfachmann/Hotel- und Restaurantfachfrau</v>
      </c>
      <c r="B77">
        <v>77</v>
      </c>
      <c r="C77" s="49" t="s">
        <v>39</v>
      </c>
      <c r="D77" t="s">
        <v>134</v>
      </c>
      <c r="E77" s="51">
        <v>142</v>
      </c>
      <c r="F77">
        <v>183</v>
      </c>
      <c r="G77">
        <v>217</v>
      </c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</row>
    <row r="78" spans="1:39" s="50" customFormat="1" ht="15">
      <c r="A78" t="str">
        <f t="shared" si="1"/>
        <v>ÖsterreichHotelkaufmann/Hotelkauffrau</v>
      </c>
      <c r="B78">
        <v>78</v>
      </c>
      <c r="C78" s="49" t="s">
        <v>39</v>
      </c>
      <c r="D78" t="s">
        <v>135</v>
      </c>
      <c r="E78" s="51">
        <v>137</v>
      </c>
      <c r="F78">
        <v>158</v>
      </c>
      <c r="G78">
        <v>153</v>
      </c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</row>
    <row r="79" spans="1:39" s="50" customFormat="1" ht="15">
      <c r="A79" t="str">
        <f t="shared" si="1"/>
        <v>ÖsterreichHufschmied/in</v>
      </c>
      <c r="B79">
        <v>79</v>
      </c>
      <c r="C79" s="49" t="s">
        <v>39</v>
      </c>
      <c r="D79" t="s">
        <v>136</v>
      </c>
      <c r="E79" s="51">
        <v>4</v>
      </c>
      <c r="F79">
        <v>5</v>
      </c>
      <c r="G79">
        <v>7</v>
      </c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</row>
    <row r="80" spans="1:39" s="50" customFormat="1" ht="15">
      <c r="A80" t="str">
        <f t="shared" si="1"/>
        <v>ÖsterreichImmobilienkaufmann/Immobilienkauffrau</v>
      </c>
      <c r="B80">
        <v>80</v>
      </c>
      <c r="C80" s="49" t="s">
        <v>39</v>
      </c>
      <c r="D80" t="s">
        <v>137</v>
      </c>
      <c r="E80" s="51">
        <v>116</v>
      </c>
      <c r="F80">
        <v>105</v>
      </c>
      <c r="G80">
        <v>98</v>
      </c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</row>
    <row r="81" spans="1:39" s="50" customFormat="1" ht="15">
      <c r="A81" t="str">
        <f t="shared" si="1"/>
        <v>ÖsterreichIndustriekaufmann/Industriekauffrau (gültig bis: 31.08.2026)</v>
      </c>
      <c r="B81">
        <v>81</v>
      </c>
      <c r="C81" s="49" t="s">
        <v>39</v>
      </c>
      <c r="D81" t="s">
        <v>138</v>
      </c>
      <c r="E81" s="51">
        <v>509</v>
      </c>
      <c r="F81">
        <v>483</v>
      </c>
      <c r="G81">
        <v>421</v>
      </c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</row>
    <row r="82" spans="1:39" s="50" customFormat="1" ht="15">
      <c r="A82" t="str">
        <f t="shared" si="1"/>
        <v>ÖsterreichInformationstechnologie</v>
      </c>
      <c r="B82">
        <v>82</v>
      </c>
      <c r="C82" s="49" t="s">
        <v>39</v>
      </c>
      <c r="D82" t="s">
        <v>34</v>
      </c>
      <c r="E82" s="51">
        <v>229</v>
      </c>
      <c r="F82">
        <v>233</v>
      </c>
      <c r="G82">
        <v>218</v>
      </c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</row>
    <row r="83" spans="1:39" s="50" customFormat="1" ht="15">
      <c r="A83" t="str">
        <f t="shared" si="1"/>
        <v>ÖsterreichInstallations- und Gebäudetechnik</v>
      </c>
      <c r="B83">
        <v>83</v>
      </c>
      <c r="C83" s="49" t="s">
        <v>39</v>
      </c>
      <c r="D83" t="s">
        <v>141</v>
      </c>
      <c r="E83" s="51">
        <v>111</v>
      </c>
      <c r="F83">
        <v>104</v>
      </c>
      <c r="G83">
        <v>101</v>
      </c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</row>
    <row r="84" spans="1:39" s="50" customFormat="1" ht="15">
      <c r="A84" t="str">
        <f t="shared" si="1"/>
        <v>ÖsterreichKälteanlagentechnik</v>
      </c>
      <c r="B84">
        <v>84</v>
      </c>
      <c r="C84" s="49" t="s">
        <v>39</v>
      </c>
      <c r="D84" t="s">
        <v>142</v>
      </c>
      <c r="E84" s="51">
        <v>19</v>
      </c>
      <c r="F84">
        <v>27</v>
      </c>
      <c r="G84">
        <v>24</v>
      </c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</row>
    <row r="85" spans="1:39" s="50" customFormat="1" ht="15">
      <c r="A85" t="str">
        <f t="shared" si="1"/>
        <v>ÖsterreichKanzleiassistent/Kanzleiassistentin</v>
      </c>
      <c r="B85">
        <v>85</v>
      </c>
      <c r="C85" s="49" t="s">
        <v>39</v>
      </c>
      <c r="D85" t="s">
        <v>143</v>
      </c>
      <c r="E85" s="51">
        <v>105</v>
      </c>
      <c r="F85">
        <v>109</v>
      </c>
      <c r="G85">
        <v>102</v>
      </c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</row>
    <row r="86" spans="1:39" s="50" customFormat="1" ht="15">
      <c r="A86" t="str">
        <f t="shared" si="1"/>
        <v>ÖsterreichKarosseriebautechnik</v>
      </c>
      <c r="B86">
        <v>86</v>
      </c>
      <c r="C86" s="49" t="s">
        <v>39</v>
      </c>
      <c r="D86" t="s">
        <v>31</v>
      </c>
      <c r="E86" s="51">
        <v>151</v>
      </c>
      <c r="F86">
        <v>173</v>
      </c>
      <c r="G86">
        <v>169</v>
      </c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</row>
    <row r="87" spans="1:39" s="50" customFormat="1" ht="15">
      <c r="A87" t="str">
        <f t="shared" si="1"/>
        <v>ÖsterreichKeramiker/in</v>
      </c>
      <c r="B87">
        <v>87</v>
      </c>
      <c r="C87" s="49" t="s">
        <v>39</v>
      </c>
      <c r="D87" t="s">
        <v>145</v>
      </c>
      <c r="E87" s="51">
        <v>9</v>
      </c>
      <c r="F87">
        <v>6</v>
      </c>
      <c r="G87">
        <v>5</v>
      </c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</row>
    <row r="88" spans="1:39" s="50" customFormat="1" ht="15">
      <c r="A88" t="str">
        <f t="shared" si="1"/>
        <v>ÖsterreichKerammaler/in</v>
      </c>
      <c r="B88">
        <v>88</v>
      </c>
      <c r="C88" s="49" t="s">
        <v>39</v>
      </c>
      <c r="D88" t="s">
        <v>146</v>
      </c>
      <c r="E88" s="51">
        <v>4</v>
      </c>
      <c r="F88">
        <v>2</v>
      </c>
      <c r="G88">
        <v>1</v>
      </c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</row>
    <row r="89" spans="1:39" s="50" customFormat="1" ht="15">
      <c r="A89" t="str">
        <f t="shared" si="1"/>
        <v>ÖsterreichKlavierbau</v>
      </c>
      <c r="B89">
        <v>89</v>
      </c>
      <c r="C89" s="49" t="s">
        <v>39</v>
      </c>
      <c r="D89" t="s">
        <v>147</v>
      </c>
      <c r="E89" s="51">
        <v>6</v>
      </c>
      <c r="F89">
        <v>9</v>
      </c>
      <c r="G89">
        <v>8</v>
      </c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</row>
    <row r="90" spans="1:39" s="50" customFormat="1" ht="15">
      <c r="A90" t="str">
        <f t="shared" si="1"/>
        <v>ÖsterreichKoch/Köchin</v>
      </c>
      <c r="B90">
        <v>90</v>
      </c>
      <c r="C90" s="49" t="s">
        <v>39</v>
      </c>
      <c r="D90" t="s">
        <v>148</v>
      </c>
      <c r="E90" s="51">
        <v>918</v>
      </c>
      <c r="F90">
        <v>942</v>
      </c>
      <c r="G90">
        <v>870</v>
      </c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</row>
    <row r="91" spans="1:39" s="50" customFormat="1" ht="15">
      <c r="A91" t="str">
        <f t="shared" si="1"/>
        <v>ÖsterreichKonditorei (Zuckerbäckerei)</v>
      </c>
      <c r="B91">
        <v>91</v>
      </c>
      <c r="C91" s="49" t="s">
        <v>39</v>
      </c>
      <c r="D91" t="s">
        <v>149</v>
      </c>
      <c r="E91" s="51">
        <v>917</v>
      </c>
      <c r="F91">
        <v>853</v>
      </c>
      <c r="G91">
        <v>818</v>
      </c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</row>
    <row r="92" spans="1:39" s="50" customFormat="1" ht="15">
      <c r="A92" t="str">
        <f t="shared" si="1"/>
        <v>ÖsterreichKonstrukteur/in</v>
      </c>
      <c r="B92">
        <v>92</v>
      </c>
      <c r="C92" s="49" t="s">
        <v>39</v>
      </c>
      <c r="D92" t="s">
        <v>150</v>
      </c>
      <c r="E92" s="51">
        <v>138</v>
      </c>
      <c r="F92">
        <v>147</v>
      </c>
      <c r="G92">
        <v>131</v>
      </c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</row>
    <row r="93" spans="1:39" s="50" customFormat="1" ht="15">
      <c r="A93" t="str">
        <f t="shared" si="1"/>
        <v>ÖsterreichKosmetik (Kosmetologie)</v>
      </c>
      <c r="B93">
        <v>93</v>
      </c>
      <c r="C93" s="49" t="s">
        <v>39</v>
      </c>
      <c r="D93" t="s">
        <v>563</v>
      </c>
      <c r="E93" s="51">
        <v>91</v>
      </c>
      <c r="F93">
        <v>94</v>
      </c>
      <c r="G93">
        <v>111</v>
      </c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</row>
    <row r="94" spans="1:39" s="50" customFormat="1" ht="15">
      <c r="A94" t="str">
        <f t="shared" si="1"/>
        <v>ÖsterreichKosmetik (Kosmetologie) / Fußpflege (Podologie)</v>
      </c>
      <c r="B94">
        <v>94</v>
      </c>
      <c r="C94" s="49" t="s">
        <v>39</v>
      </c>
      <c r="D94" t="s">
        <v>564</v>
      </c>
      <c r="E94" s="51"/>
      <c r="F94">
        <v>176</v>
      </c>
      <c r="G94">
        <v>318</v>
      </c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</row>
    <row r="95" spans="1:39" s="50" customFormat="1" ht="15">
      <c r="A95" t="str">
        <f t="shared" si="1"/>
        <v>ÖsterreichKraftfahrzeugtechnik</v>
      </c>
      <c r="B95">
        <v>95</v>
      </c>
      <c r="C95" s="49" t="s">
        <v>39</v>
      </c>
      <c r="D95" t="s">
        <v>4</v>
      </c>
      <c r="E95" s="51">
        <v>430</v>
      </c>
      <c r="F95">
        <v>477</v>
      </c>
      <c r="G95">
        <v>462</v>
      </c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</row>
    <row r="96" spans="1:39" s="50" customFormat="1" ht="15">
      <c r="A96" t="str">
        <f t="shared" si="1"/>
        <v>ÖsterreichKunststofftechnologie</v>
      </c>
      <c r="B96">
        <v>96</v>
      </c>
      <c r="C96" s="49" t="s">
        <v>39</v>
      </c>
      <c r="D96" t="s">
        <v>152</v>
      </c>
      <c r="E96" s="51">
        <v>75</v>
      </c>
      <c r="F96">
        <v>52</v>
      </c>
      <c r="G96">
        <v>41</v>
      </c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</row>
    <row r="97" spans="1:39" s="50" customFormat="1" ht="15">
      <c r="A97" t="str">
        <f t="shared" si="1"/>
        <v>ÖsterreichKunststoffverfahrenstechnik</v>
      </c>
      <c r="B97">
        <v>97</v>
      </c>
      <c r="C97" s="49" t="s">
        <v>39</v>
      </c>
      <c r="D97" t="s">
        <v>153</v>
      </c>
      <c r="E97" s="51">
        <v>65</v>
      </c>
      <c r="F97">
        <v>67</v>
      </c>
      <c r="G97">
        <v>61</v>
      </c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</row>
    <row r="98" spans="1:39" s="50" customFormat="1" ht="15">
      <c r="A98" t="str">
        <f t="shared" si="1"/>
        <v>ÖsterreichLackiertechnik</v>
      </c>
      <c r="B98">
        <v>98</v>
      </c>
      <c r="C98" s="49" t="s">
        <v>39</v>
      </c>
      <c r="D98" t="s">
        <v>156</v>
      </c>
      <c r="E98" s="51">
        <v>57</v>
      </c>
      <c r="F98">
        <v>66</v>
      </c>
      <c r="G98">
        <v>69</v>
      </c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</row>
    <row r="99" spans="1:39" s="50" customFormat="1" ht="15">
      <c r="A99" t="str">
        <f t="shared" si="1"/>
        <v>ÖsterreichLand- und Baumaschinentechnik</v>
      </c>
      <c r="B99">
        <v>99</v>
      </c>
      <c r="C99" s="49" t="s">
        <v>39</v>
      </c>
      <c r="D99" t="s">
        <v>157</v>
      </c>
      <c r="E99" s="51">
        <v>35</v>
      </c>
      <c r="F99">
        <v>41</v>
      </c>
      <c r="G99">
        <v>45</v>
      </c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</row>
    <row r="100" spans="1:39" s="50" customFormat="1" ht="15">
      <c r="A100" t="str">
        <f t="shared" si="1"/>
        <v>ÖsterreichLebensmitteltechnik</v>
      </c>
      <c r="B100">
        <v>100</v>
      </c>
      <c r="C100" s="49" t="s">
        <v>39</v>
      </c>
      <c r="D100" t="s">
        <v>158</v>
      </c>
      <c r="E100" s="51">
        <v>54</v>
      </c>
      <c r="F100">
        <v>56</v>
      </c>
      <c r="G100">
        <v>64</v>
      </c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</row>
    <row r="101" spans="1:39" s="50" customFormat="1" ht="15">
      <c r="A101" t="str">
        <f t="shared" si="1"/>
        <v>ÖsterreichLuftfahrzeugtechnik</v>
      </c>
      <c r="B101">
        <v>101</v>
      </c>
      <c r="C101" s="49" t="s">
        <v>39</v>
      </c>
      <c r="D101" t="s">
        <v>160</v>
      </c>
      <c r="E101" s="51">
        <v>9</v>
      </c>
      <c r="F101">
        <v>10</v>
      </c>
      <c r="G101">
        <v>14</v>
      </c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</row>
    <row r="102" spans="1:39" s="50" customFormat="1" ht="15">
      <c r="A102" t="str">
        <f t="shared" si="1"/>
        <v>ÖsterreichMaskenbildner/Maskenbildnerin (gültig bis: 31.12.2026)</v>
      </c>
      <c r="B102">
        <v>102</v>
      </c>
      <c r="C102" s="49" t="s">
        <v>39</v>
      </c>
      <c r="D102" t="s">
        <v>163</v>
      </c>
      <c r="E102" s="51">
        <v>19</v>
      </c>
      <c r="F102">
        <v>17</v>
      </c>
      <c r="G102">
        <v>22</v>
      </c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</row>
    <row r="103" spans="1:39" s="50" customFormat="1" ht="15">
      <c r="A103" t="str">
        <f t="shared" si="1"/>
        <v>ÖsterreichMasseur/Masseurin</v>
      </c>
      <c r="B103">
        <v>103</v>
      </c>
      <c r="C103" s="49" t="s">
        <v>39</v>
      </c>
      <c r="D103" t="s">
        <v>164</v>
      </c>
      <c r="E103" s="51">
        <v>51</v>
      </c>
      <c r="F103">
        <v>46</v>
      </c>
      <c r="G103">
        <v>49</v>
      </c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</row>
    <row r="104" spans="1:39" s="50" customFormat="1" ht="15">
      <c r="A104" t="str">
        <f t="shared" si="1"/>
        <v>ÖsterreichMechatronik</v>
      </c>
      <c r="B104">
        <v>104</v>
      </c>
      <c r="C104" s="49" t="s">
        <v>39</v>
      </c>
      <c r="D104" t="s">
        <v>26</v>
      </c>
      <c r="E104" s="51">
        <v>369</v>
      </c>
      <c r="F104">
        <v>369</v>
      </c>
      <c r="G104">
        <v>371</v>
      </c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</row>
    <row r="105" spans="1:39" s="50" customFormat="1" ht="15">
      <c r="A105" t="str">
        <f t="shared" si="1"/>
        <v>ÖsterreichMedizinproduktekaufmann/Medizinproduktekauffrau</v>
      </c>
      <c r="B105">
        <v>105</v>
      </c>
      <c r="C105" s="49" t="s">
        <v>39</v>
      </c>
      <c r="D105" t="s">
        <v>167</v>
      </c>
      <c r="E105" s="51">
        <v>58</v>
      </c>
      <c r="F105">
        <v>58</v>
      </c>
      <c r="G105">
        <v>49</v>
      </c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</row>
    <row r="106" spans="1:39" s="50" customFormat="1" ht="15">
      <c r="A106" t="str">
        <f t="shared" si="1"/>
        <v>ÖsterreichMetallbearbeitung</v>
      </c>
      <c r="B106">
        <v>106</v>
      </c>
      <c r="C106" s="49" t="s">
        <v>39</v>
      </c>
      <c r="D106" t="s">
        <v>168</v>
      </c>
      <c r="E106" s="51">
        <v>34</v>
      </c>
      <c r="F106">
        <v>33</v>
      </c>
      <c r="G106">
        <v>30</v>
      </c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</row>
    <row r="107" spans="1:39" s="50" customFormat="1" ht="15">
      <c r="A107" t="str">
        <f t="shared" si="1"/>
        <v>ÖsterreichMetalldesign</v>
      </c>
      <c r="B107">
        <v>107</v>
      </c>
      <c r="C107" s="49" t="s">
        <v>39</v>
      </c>
      <c r="D107" t="s">
        <v>169</v>
      </c>
      <c r="E107" s="51">
        <v>9</v>
      </c>
      <c r="F107">
        <v>8</v>
      </c>
      <c r="G107">
        <v>4</v>
      </c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</row>
    <row r="108" spans="1:39" s="50" customFormat="1" ht="15">
      <c r="A108" t="str">
        <f t="shared" si="1"/>
        <v>ÖsterreichMetalltechnik</v>
      </c>
      <c r="B108">
        <v>108</v>
      </c>
      <c r="C108" s="49" t="s">
        <v>39</v>
      </c>
      <c r="D108" t="s">
        <v>33</v>
      </c>
      <c r="E108" s="51">
        <v>1127</v>
      </c>
      <c r="F108">
        <v>1122</v>
      </c>
      <c r="G108">
        <v>1085</v>
      </c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</row>
    <row r="109" spans="1:39" s="50" customFormat="1" ht="15">
      <c r="A109" t="str">
        <f t="shared" si="1"/>
        <v>ÖsterreichMetallurgie und Umformtechnik</v>
      </c>
      <c r="B109">
        <v>109</v>
      </c>
      <c r="C109" s="49" t="s">
        <v>39</v>
      </c>
      <c r="D109" t="s">
        <v>171</v>
      </c>
      <c r="E109" s="51">
        <v>15</v>
      </c>
      <c r="F109">
        <v>15</v>
      </c>
      <c r="G109">
        <v>14</v>
      </c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</row>
    <row r="110" spans="1:39" s="50" customFormat="1" ht="15">
      <c r="A110" t="str">
        <f t="shared" si="1"/>
        <v>ÖsterreichMilchtechnologie</v>
      </c>
      <c r="B110">
        <v>110</v>
      </c>
      <c r="C110" s="49" t="s">
        <v>39</v>
      </c>
      <c r="D110" t="s">
        <v>173</v>
      </c>
      <c r="E110" s="51">
        <v>51</v>
      </c>
      <c r="F110">
        <v>55</v>
      </c>
      <c r="G110">
        <v>51</v>
      </c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</row>
    <row r="111" spans="1:39" s="50" customFormat="1" ht="15">
      <c r="A111" t="str">
        <f t="shared" si="1"/>
        <v>ÖsterreichNah- und Distributionslogistik (gültig bis: 30.06.2025)</v>
      </c>
      <c r="B111">
        <v>111</v>
      </c>
      <c r="C111" s="49" t="s">
        <v>39</v>
      </c>
      <c r="D111" t="s">
        <v>565</v>
      </c>
      <c r="E111" s="51">
        <v>45</v>
      </c>
      <c r="F111">
        <v>40</v>
      </c>
      <c r="G111">
        <v>15</v>
      </c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</row>
    <row r="112" spans="1:39" s="50" customFormat="1" ht="15">
      <c r="A112" t="str">
        <f t="shared" si="1"/>
        <v>ÖsterreichOberflächentechnik</v>
      </c>
      <c r="B112">
        <v>112</v>
      </c>
      <c r="C112" s="49" t="s">
        <v>39</v>
      </c>
      <c r="D112" t="s">
        <v>175</v>
      </c>
      <c r="E112" s="51">
        <v>20</v>
      </c>
      <c r="F112">
        <v>20</v>
      </c>
      <c r="G112">
        <v>15</v>
      </c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</row>
    <row r="113" spans="1:39" s="50" customFormat="1" ht="15">
      <c r="A113" t="str">
        <f t="shared" si="1"/>
        <v>ÖsterreichOberteilherrichter/in</v>
      </c>
      <c r="B113">
        <v>113</v>
      </c>
      <c r="C113" s="49" t="s">
        <v>39</v>
      </c>
      <c r="D113" t="s">
        <v>176</v>
      </c>
      <c r="E113" s="51">
        <v>1</v>
      </c>
      <c r="F113">
        <v>1</v>
      </c>
      <c r="G113">
        <v>1</v>
      </c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</row>
    <row r="114" spans="1:39" s="50" customFormat="1" ht="15">
      <c r="A114" t="str">
        <f t="shared" si="1"/>
        <v>ÖsterreichOfenbau- und Verlegetechnik</v>
      </c>
      <c r="B114">
        <v>114</v>
      </c>
      <c r="C114" s="49" t="s">
        <v>39</v>
      </c>
      <c r="D114" t="s">
        <v>178</v>
      </c>
      <c r="E114" s="51">
        <v>11</v>
      </c>
      <c r="F114">
        <v>12</v>
      </c>
      <c r="G114">
        <v>9</v>
      </c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</row>
    <row r="115" spans="1:39" s="50" customFormat="1" ht="15">
      <c r="A115" t="str">
        <f t="shared" si="1"/>
        <v>ÖsterreichOrgelbau</v>
      </c>
      <c r="B115">
        <v>115</v>
      </c>
      <c r="C115" s="49" t="s">
        <v>39</v>
      </c>
      <c r="D115" t="s">
        <v>180</v>
      </c>
      <c r="E115" s="51">
        <v>5</v>
      </c>
      <c r="F115">
        <v>5</v>
      </c>
      <c r="G115">
        <v>6</v>
      </c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</row>
    <row r="116" spans="1:39" s="50" customFormat="1" ht="15">
      <c r="A116" t="str">
        <f t="shared" si="1"/>
        <v>ÖsterreichOrthopädieschuhmacher/in</v>
      </c>
      <c r="B116">
        <v>116</v>
      </c>
      <c r="C116" s="49" t="s">
        <v>39</v>
      </c>
      <c r="D116" t="s">
        <v>181</v>
      </c>
      <c r="E116" s="51">
        <v>47</v>
      </c>
      <c r="F116">
        <v>45</v>
      </c>
      <c r="G116">
        <v>41</v>
      </c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</row>
    <row r="117" spans="1:39" s="50" customFormat="1" ht="15">
      <c r="A117" t="str">
        <f t="shared" si="1"/>
        <v>ÖsterreichOrthopädietechnik</v>
      </c>
      <c r="B117">
        <v>117</v>
      </c>
      <c r="C117" s="49" t="s">
        <v>39</v>
      </c>
      <c r="D117" t="s">
        <v>182</v>
      </c>
      <c r="E117" s="51">
        <v>61</v>
      </c>
      <c r="F117">
        <v>64</v>
      </c>
      <c r="G117">
        <v>70</v>
      </c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</row>
    <row r="118" spans="1:39" s="50" customFormat="1" ht="15">
      <c r="A118" t="str">
        <f t="shared" si="1"/>
        <v>ÖsterreichPapiertechnik</v>
      </c>
      <c r="B118">
        <v>118</v>
      </c>
      <c r="C118" s="49" t="s">
        <v>39</v>
      </c>
      <c r="D118" t="s">
        <v>183</v>
      </c>
      <c r="E118" s="51">
        <v>25</v>
      </c>
      <c r="F118">
        <v>21</v>
      </c>
      <c r="G118">
        <v>18</v>
      </c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</row>
    <row r="119" spans="1:39" s="50" customFormat="1" ht="15">
      <c r="A119" t="str">
        <f t="shared" si="1"/>
        <v>ÖsterreichPersonaldienstleistung</v>
      </c>
      <c r="B119">
        <v>119</v>
      </c>
      <c r="C119" s="49" t="s">
        <v>39</v>
      </c>
      <c r="D119" t="s">
        <v>184</v>
      </c>
      <c r="E119" s="51">
        <v>65</v>
      </c>
      <c r="F119">
        <v>75</v>
      </c>
      <c r="G119">
        <v>93</v>
      </c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</row>
    <row r="120" spans="1:39" s="50" customFormat="1" ht="15">
      <c r="A120" t="str">
        <f t="shared" si="1"/>
        <v>ÖsterreichPflegeassistenz-AV</v>
      </c>
      <c r="B120">
        <v>120</v>
      </c>
      <c r="C120" s="49" t="s">
        <v>39</v>
      </c>
      <c r="D120" t="s">
        <v>186</v>
      </c>
      <c r="E120" s="51">
        <v>32</v>
      </c>
      <c r="F120">
        <v>102</v>
      </c>
      <c r="G120">
        <v>188</v>
      </c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</row>
    <row r="121" spans="1:39" s="50" customFormat="1" ht="15">
      <c r="A121" t="str">
        <f t="shared" si="1"/>
        <v>ÖsterreichPflegefachassistenz-AV</v>
      </c>
      <c r="B121">
        <v>121</v>
      </c>
      <c r="C121" s="49" t="s">
        <v>39</v>
      </c>
      <c r="D121" t="s">
        <v>187</v>
      </c>
      <c r="E121" s="51"/>
      <c r="F121">
        <v>20</v>
      </c>
      <c r="G121">
        <v>53</v>
      </c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</row>
    <row r="122" spans="1:39" s="50" customFormat="1" ht="15">
      <c r="A122" t="str">
        <f t="shared" si="1"/>
        <v>ÖsterreichPharmatechnologie</v>
      </c>
      <c r="B122">
        <v>122</v>
      </c>
      <c r="C122" s="49" t="s">
        <v>39</v>
      </c>
      <c r="D122" t="s">
        <v>188</v>
      </c>
      <c r="E122" s="51">
        <v>55</v>
      </c>
      <c r="F122">
        <v>44</v>
      </c>
      <c r="G122">
        <v>44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</row>
    <row r="123" spans="1:39" s="50" customFormat="1" ht="15">
      <c r="A123" t="str">
        <f t="shared" si="1"/>
        <v>ÖsterreichPharmazeutisch-kaufmännische Assistenz</v>
      </c>
      <c r="B123">
        <v>123</v>
      </c>
      <c r="C123" s="49" t="s">
        <v>39</v>
      </c>
      <c r="D123" t="s">
        <v>19</v>
      </c>
      <c r="E123" s="51">
        <v>1584</v>
      </c>
      <c r="F123">
        <v>1507</v>
      </c>
      <c r="G123">
        <v>1378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</row>
    <row r="124" spans="1:39" s="50" customFormat="1" ht="15">
      <c r="A124" t="str">
        <f t="shared" si="1"/>
        <v>ÖsterreichPlatten- und Fliesenleger/in</v>
      </c>
      <c r="B124">
        <v>124</v>
      </c>
      <c r="C124" s="49" t="s">
        <v>39</v>
      </c>
      <c r="D124" t="s">
        <v>190</v>
      </c>
      <c r="E124" s="51">
        <v>25</v>
      </c>
      <c r="F124">
        <v>16</v>
      </c>
      <c r="G124">
        <v>12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</row>
    <row r="125" spans="1:39" s="37" customFormat="1" ht="15">
      <c r="A125" t="str">
        <f t="shared" si="1"/>
        <v>ÖsterreichPolsterer/Polsterin</v>
      </c>
      <c r="B125">
        <v>125</v>
      </c>
      <c r="C125" s="49" t="s">
        <v>39</v>
      </c>
      <c r="D125" t="s">
        <v>191</v>
      </c>
      <c r="E125" s="51">
        <v>11</v>
      </c>
      <c r="F125">
        <v>8</v>
      </c>
      <c r="G125">
        <v>5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</row>
    <row r="126" spans="1:39" s="37" customFormat="1" ht="15">
      <c r="A126" t="str">
        <f t="shared" si="1"/>
        <v>ÖsterreichPräparator/in</v>
      </c>
      <c r="B126">
        <v>126</v>
      </c>
      <c r="C126" s="49" t="s">
        <v>39</v>
      </c>
      <c r="D126" t="s">
        <v>192</v>
      </c>
      <c r="E126" s="51">
        <v>2</v>
      </c>
      <c r="F126">
        <v>3</v>
      </c>
      <c r="G126">
        <v>3</v>
      </c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</row>
    <row r="127" spans="1:39" s="50" customFormat="1" ht="15">
      <c r="A127" t="str">
        <f t="shared" si="1"/>
        <v>ÖsterreichProzesstechnik</v>
      </c>
      <c r="B127">
        <v>127</v>
      </c>
      <c r="C127" s="49" t="s">
        <v>39</v>
      </c>
      <c r="D127" t="s">
        <v>193</v>
      </c>
      <c r="E127" s="51">
        <v>168</v>
      </c>
      <c r="F127">
        <v>155</v>
      </c>
      <c r="G127">
        <v>142</v>
      </c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</row>
    <row r="128" spans="1:39" s="50" customFormat="1" ht="15">
      <c r="A128" t="str">
        <f t="shared" si="1"/>
        <v>ÖsterreichPrüftechnik - Schwerpunkt Baustoffe</v>
      </c>
      <c r="B128">
        <v>128</v>
      </c>
      <c r="C128" s="49" t="s">
        <v>39</v>
      </c>
      <c r="D128" t="s">
        <v>194</v>
      </c>
      <c r="E128" s="51"/>
      <c r="F128">
        <v>2</v>
      </c>
      <c r="G128">
        <v>3</v>
      </c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</row>
    <row r="129" spans="1:39" s="50" customFormat="1" ht="15">
      <c r="A129" t="str">
        <f t="shared" si="1"/>
        <v>ÖsterreichPrüftechnik - Schwerpunkt Physik</v>
      </c>
      <c r="B129">
        <v>129</v>
      </c>
      <c r="C129" s="49" t="s">
        <v>39</v>
      </c>
      <c r="D129" t="s">
        <v>195</v>
      </c>
      <c r="E129" s="51">
        <v>11</v>
      </c>
      <c r="F129">
        <v>14</v>
      </c>
      <c r="G129">
        <v>17</v>
      </c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</row>
    <row r="130" spans="1:39" s="50" customFormat="1" ht="15">
      <c r="A130" t="str">
        <f t="shared" si="1"/>
        <v>ÖsterreichRauchfangkehrer/Rauchfangkehrerin</v>
      </c>
      <c r="B130">
        <v>130</v>
      </c>
      <c r="C130" s="49" t="s">
        <v>39</v>
      </c>
      <c r="D130" t="s">
        <v>196</v>
      </c>
      <c r="E130" s="51">
        <v>34</v>
      </c>
      <c r="F130">
        <v>37</v>
      </c>
      <c r="G130">
        <v>41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</row>
    <row r="131" spans="1:39" s="50" customFormat="1" ht="15">
      <c r="A131" t="str">
        <f t="shared" si="1"/>
        <v>ÖsterreichReinigungstechnik</v>
      </c>
      <c r="B131">
        <v>131</v>
      </c>
      <c r="C131" s="49" t="s">
        <v>39</v>
      </c>
      <c r="D131" t="s">
        <v>198</v>
      </c>
      <c r="E131" s="51">
        <v>31</v>
      </c>
      <c r="F131">
        <v>28</v>
      </c>
      <c r="G131">
        <v>32</v>
      </c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</row>
    <row r="132" spans="1:39" s="50" customFormat="1" ht="15">
      <c r="A132" t="str">
        <f t="shared" ref="A132:A194" si="2">C132&amp;D132</f>
        <v>ÖsterreichReisebürokaufmann / Reisebürokauffrau</v>
      </c>
      <c r="B132">
        <v>132</v>
      </c>
      <c r="C132" s="49" t="s">
        <v>39</v>
      </c>
      <c r="D132" t="s">
        <v>566</v>
      </c>
      <c r="E132" s="51">
        <v>101</v>
      </c>
      <c r="F132">
        <v>88</v>
      </c>
      <c r="G132">
        <v>72</v>
      </c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</row>
    <row r="133" spans="1:39" s="50" customFormat="1" ht="15">
      <c r="A133" t="str">
        <f t="shared" si="2"/>
        <v>ÖsterreichRestaurantfachmann/Restaurantfachfrau</v>
      </c>
      <c r="B133">
        <v>133</v>
      </c>
      <c r="C133" s="49" t="s">
        <v>39</v>
      </c>
      <c r="D133" t="s">
        <v>201</v>
      </c>
      <c r="E133" s="51">
        <v>798</v>
      </c>
      <c r="F133">
        <v>782</v>
      </c>
      <c r="G133">
        <v>782</v>
      </c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</row>
    <row r="134" spans="1:39" s="50" customFormat="1" ht="15">
      <c r="A134" t="str">
        <f t="shared" si="2"/>
        <v>ÖsterreichSattlerei</v>
      </c>
      <c r="B134">
        <v>134</v>
      </c>
      <c r="C134" s="49" t="s">
        <v>39</v>
      </c>
      <c r="D134" t="s">
        <v>203</v>
      </c>
      <c r="E134" s="51">
        <v>11</v>
      </c>
      <c r="F134">
        <v>11</v>
      </c>
      <c r="G134">
        <v>14</v>
      </c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</row>
    <row r="135" spans="1:39" s="50" customFormat="1" ht="15">
      <c r="A135" t="str">
        <f t="shared" si="2"/>
        <v>ÖsterreichSchädlingsbekämpfer/in</v>
      </c>
      <c r="B135">
        <v>135</v>
      </c>
      <c r="C135" s="49" t="s">
        <v>39</v>
      </c>
      <c r="D135" t="s">
        <v>204</v>
      </c>
      <c r="E135" s="51">
        <v>1</v>
      </c>
      <c r="F135">
        <v>1</v>
      </c>
      <c r="G135">
        <v>1</v>
      </c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</row>
    <row r="136" spans="1:39" s="50" customFormat="1" ht="15">
      <c r="A136" t="str">
        <f t="shared" si="2"/>
        <v>ÖsterreichSchuhfertigung</v>
      </c>
      <c r="B136">
        <v>136</v>
      </c>
      <c r="C136" s="49" t="s">
        <v>39</v>
      </c>
      <c r="D136" t="s">
        <v>205</v>
      </c>
      <c r="E136" s="51">
        <v>2</v>
      </c>
      <c r="F136">
        <v>2</v>
      </c>
      <c r="G136">
        <v>2</v>
      </c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</row>
    <row r="137" spans="1:39" s="50" customFormat="1" ht="15">
      <c r="A137" t="str">
        <f t="shared" si="2"/>
        <v>ÖsterreichSchuhmacher/in</v>
      </c>
      <c r="B137">
        <v>137</v>
      </c>
      <c r="C137" s="49" t="s">
        <v>39</v>
      </c>
      <c r="D137" t="s">
        <v>206</v>
      </c>
      <c r="E137" s="51">
        <v>4</v>
      </c>
      <c r="F137">
        <v>3</v>
      </c>
      <c r="G137">
        <v>1</v>
      </c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</row>
    <row r="138" spans="1:39" s="50" customFormat="1" ht="15">
      <c r="A138" t="str">
        <f t="shared" si="2"/>
        <v>ÖsterreichSeilbahntechnik</v>
      </c>
      <c r="B138">
        <v>138</v>
      </c>
      <c r="C138" s="49" t="s">
        <v>39</v>
      </c>
      <c r="D138" t="s">
        <v>207</v>
      </c>
      <c r="E138" s="51">
        <v>19</v>
      </c>
      <c r="F138">
        <v>31</v>
      </c>
      <c r="G138">
        <v>31</v>
      </c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</row>
    <row r="139" spans="1:39" s="50" customFormat="1" ht="15">
      <c r="A139" t="str">
        <f t="shared" si="2"/>
        <v>ÖsterreichSkibautechnik</v>
      </c>
      <c r="B139">
        <v>139</v>
      </c>
      <c r="C139" s="49" t="s">
        <v>39</v>
      </c>
      <c r="D139" t="s">
        <v>208</v>
      </c>
      <c r="E139" s="51">
        <v>4</v>
      </c>
      <c r="F139">
        <v>2</v>
      </c>
      <c r="G139">
        <v>2</v>
      </c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</row>
    <row r="140" spans="1:39" s="50" customFormat="1" ht="15">
      <c r="A140" t="str">
        <f t="shared" si="2"/>
        <v>ÖsterreichSonnenschutztechnik</v>
      </c>
      <c r="B140">
        <v>140</v>
      </c>
      <c r="C140" s="49" t="s">
        <v>39</v>
      </c>
      <c r="D140" t="s">
        <v>209</v>
      </c>
      <c r="E140" s="51">
        <v>14</v>
      </c>
      <c r="F140">
        <v>11</v>
      </c>
      <c r="G140">
        <v>14</v>
      </c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</row>
    <row r="141" spans="1:39" s="50" customFormat="1" ht="15">
      <c r="A141" t="str">
        <f t="shared" si="2"/>
        <v>ÖsterreichSpeditionskaufmann/Speditionskauffrau</v>
      </c>
      <c r="B141">
        <v>141</v>
      </c>
      <c r="C141" s="49" t="s">
        <v>39</v>
      </c>
      <c r="D141" t="s">
        <v>210</v>
      </c>
      <c r="E141" s="51">
        <v>408</v>
      </c>
      <c r="F141">
        <v>387</v>
      </c>
      <c r="G141">
        <v>334</v>
      </c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</row>
    <row r="142" spans="1:39" s="50" customFormat="1" ht="15">
      <c r="A142" t="str">
        <f t="shared" si="2"/>
        <v>ÖsterreichSpeditionslogistik</v>
      </c>
      <c r="B142">
        <v>142</v>
      </c>
      <c r="C142" s="49" t="s">
        <v>39</v>
      </c>
      <c r="D142" t="s">
        <v>211</v>
      </c>
      <c r="E142" s="51">
        <v>33</v>
      </c>
      <c r="F142">
        <v>44</v>
      </c>
      <c r="G142">
        <v>45</v>
      </c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</row>
    <row r="143" spans="1:39" s="50" customFormat="1" ht="15">
      <c r="A143" t="str">
        <f t="shared" si="2"/>
        <v>ÖsterreichSpengler/Spenglerin</v>
      </c>
      <c r="B143">
        <v>143</v>
      </c>
      <c r="C143" s="49" t="s">
        <v>39</v>
      </c>
      <c r="D143" t="s">
        <v>212</v>
      </c>
      <c r="E143" s="51">
        <v>21</v>
      </c>
      <c r="F143">
        <v>23</v>
      </c>
      <c r="G143">
        <v>19</v>
      </c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</row>
    <row r="144" spans="1:39" s="50" customFormat="1" ht="15">
      <c r="A144" t="str">
        <f t="shared" si="2"/>
        <v>ÖsterreichSportadministrator/Sportadministratorin</v>
      </c>
      <c r="B144">
        <v>144</v>
      </c>
      <c r="C144" s="49" t="s">
        <v>39</v>
      </c>
      <c r="D144" t="s">
        <v>213</v>
      </c>
      <c r="E144" s="51">
        <v>15</v>
      </c>
      <c r="F144">
        <v>16</v>
      </c>
      <c r="G144">
        <v>10</v>
      </c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</row>
    <row r="145" spans="1:39" s="50" customFormat="1" ht="15">
      <c r="A145" t="str">
        <f t="shared" si="2"/>
        <v>ÖsterreichSportgerätefachkraft (gültig bis: 31.12.2026)</v>
      </c>
      <c r="B145">
        <v>145</v>
      </c>
      <c r="C145" s="49" t="s">
        <v>39</v>
      </c>
      <c r="D145" t="s">
        <v>214</v>
      </c>
      <c r="E145" s="51">
        <v>10</v>
      </c>
      <c r="F145">
        <v>12</v>
      </c>
      <c r="G145">
        <v>11</v>
      </c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</row>
    <row r="146" spans="1:39" s="50" customFormat="1" ht="15">
      <c r="A146" t="str">
        <f t="shared" si="2"/>
        <v>ÖsterreichStandardisierte Ausbildung Teilqualifikation Metall</v>
      </c>
      <c r="B146">
        <v>146</v>
      </c>
      <c r="C146" s="49" t="s">
        <v>39</v>
      </c>
      <c r="D146" t="s">
        <v>567</v>
      </c>
      <c r="E146" s="51">
        <v>1</v>
      </c>
      <c r="F146">
        <v>1</v>
      </c>
      <c r="G146">
        <v>1</v>
      </c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</row>
    <row r="147" spans="1:39" s="50" customFormat="1" ht="15">
      <c r="A147" t="str">
        <f t="shared" si="2"/>
        <v>ÖsterreichSteinmetz/Steinmetzin</v>
      </c>
      <c r="B147">
        <v>147</v>
      </c>
      <c r="C147" s="49" t="s">
        <v>39</v>
      </c>
      <c r="D147" t="s">
        <v>216</v>
      </c>
      <c r="E147" s="51">
        <v>7</v>
      </c>
      <c r="F147">
        <v>12</v>
      </c>
      <c r="G147">
        <v>6</v>
      </c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</row>
    <row r="148" spans="1:39" s="50" customFormat="1" ht="15">
      <c r="A148" t="str">
        <f t="shared" si="2"/>
        <v>ÖsterreichSteinmetztechnik</v>
      </c>
      <c r="B148">
        <v>148</v>
      </c>
      <c r="C148" s="49" t="s">
        <v>39</v>
      </c>
      <c r="D148" t="s">
        <v>217</v>
      </c>
      <c r="E148" s="51">
        <v>2</v>
      </c>
      <c r="F148">
        <v>3</v>
      </c>
      <c r="G148">
        <v>5</v>
      </c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</row>
    <row r="149" spans="1:39" s="50" customFormat="1" ht="15">
      <c r="A149" t="str">
        <f t="shared" si="2"/>
        <v>ÖsterreichSteuerassistenz</v>
      </c>
      <c r="B149">
        <v>149</v>
      </c>
      <c r="C149" s="49" t="s">
        <v>39</v>
      </c>
      <c r="D149" t="s">
        <v>219</v>
      </c>
      <c r="E149" s="51">
        <v>240</v>
      </c>
      <c r="F149">
        <v>230</v>
      </c>
      <c r="G149">
        <v>219</v>
      </c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</row>
    <row r="150" spans="1:39" s="50" customFormat="1" ht="15">
      <c r="A150" t="str">
        <f t="shared" si="2"/>
        <v>ÖsterreichStuckateur/in und Trockenausbauer/in</v>
      </c>
      <c r="B150">
        <v>150</v>
      </c>
      <c r="C150" s="49" t="s">
        <v>39</v>
      </c>
      <c r="D150" t="s">
        <v>224</v>
      </c>
      <c r="E150" s="51">
        <v>2</v>
      </c>
      <c r="F150">
        <v>3</v>
      </c>
      <c r="G150">
        <v>2</v>
      </c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</row>
    <row r="151" spans="1:39" s="50" customFormat="1" ht="15">
      <c r="A151" t="str">
        <f t="shared" si="2"/>
        <v>ÖsterreichSystemgastronomiefachkraft</v>
      </c>
      <c r="B151">
        <v>151</v>
      </c>
      <c r="C151" s="49" t="s">
        <v>39</v>
      </c>
      <c r="D151" t="s">
        <v>225</v>
      </c>
      <c r="E151" s="51">
        <v>193</v>
      </c>
      <c r="F151">
        <v>165</v>
      </c>
      <c r="G151">
        <v>154</v>
      </c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</row>
    <row r="152" spans="1:39" s="50" customFormat="1" ht="15">
      <c r="A152" t="str">
        <f t="shared" si="2"/>
        <v>ÖsterreichTapezierer/in und Dekorateur/in</v>
      </c>
      <c r="B152">
        <v>152</v>
      </c>
      <c r="C152" s="49" t="s">
        <v>39</v>
      </c>
      <c r="D152" t="s">
        <v>226</v>
      </c>
      <c r="E152" s="51">
        <v>80</v>
      </c>
      <c r="F152">
        <v>83</v>
      </c>
      <c r="G152">
        <v>81</v>
      </c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</row>
    <row r="153" spans="1:39" s="50" customFormat="1" ht="15">
      <c r="A153" t="str">
        <f t="shared" si="2"/>
        <v>ÖsterreichTechnischer Zeichner/Technische Zeichnerin</v>
      </c>
      <c r="B153">
        <v>153</v>
      </c>
      <c r="C153" s="49" t="s">
        <v>39</v>
      </c>
      <c r="D153" t="s">
        <v>227</v>
      </c>
      <c r="E153" s="51">
        <v>160</v>
      </c>
      <c r="F153">
        <v>163</v>
      </c>
      <c r="G153">
        <v>152</v>
      </c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</row>
    <row r="154" spans="1:39" s="50" customFormat="1" ht="15">
      <c r="A154" t="str">
        <f t="shared" si="2"/>
        <v>ÖsterreichTextilchemie</v>
      </c>
      <c r="B154">
        <v>154</v>
      </c>
      <c r="C154" s="49" t="s">
        <v>39</v>
      </c>
      <c r="D154" t="s">
        <v>228</v>
      </c>
      <c r="E154" s="51">
        <v>11</v>
      </c>
      <c r="F154">
        <v>11</v>
      </c>
      <c r="G154">
        <v>10</v>
      </c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</row>
    <row r="155" spans="1:39" s="50" customFormat="1" ht="15">
      <c r="A155" t="str">
        <f t="shared" si="2"/>
        <v>ÖsterreichTextilgestaltung</v>
      </c>
      <c r="B155">
        <v>155</v>
      </c>
      <c r="C155" s="49" t="s">
        <v>39</v>
      </c>
      <c r="D155" t="s">
        <v>229</v>
      </c>
      <c r="E155" s="51">
        <v>11</v>
      </c>
      <c r="F155">
        <v>10</v>
      </c>
      <c r="G155">
        <v>7</v>
      </c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</row>
    <row r="156" spans="1:39" s="50" customFormat="1" ht="15">
      <c r="A156" t="str">
        <f t="shared" si="2"/>
        <v>ÖsterreichTextilreiniger/in</v>
      </c>
      <c r="B156">
        <v>156</v>
      </c>
      <c r="C156" s="49" t="s">
        <v>39</v>
      </c>
      <c r="D156" t="s">
        <v>230</v>
      </c>
      <c r="E156" s="51">
        <v>12</v>
      </c>
      <c r="F156">
        <v>12</v>
      </c>
      <c r="G156">
        <v>9</v>
      </c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</row>
    <row r="157" spans="1:39" s="50" customFormat="1" ht="15">
      <c r="A157" t="str">
        <f t="shared" si="2"/>
        <v>ÖsterreichTextiltechnologie</v>
      </c>
      <c r="B157">
        <v>157</v>
      </c>
      <c r="C157" s="49" t="s">
        <v>39</v>
      </c>
      <c r="D157" t="s">
        <v>231</v>
      </c>
      <c r="E157" s="51">
        <v>8</v>
      </c>
      <c r="F157">
        <v>11</v>
      </c>
      <c r="G157">
        <v>7</v>
      </c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</row>
    <row r="158" spans="1:39" s="50" customFormat="1" ht="15">
      <c r="A158" t="str">
        <f t="shared" si="2"/>
        <v>ÖsterreichTiefbau</v>
      </c>
      <c r="B158">
        <v>158</v>
      </c>
      <c r="C158" s="49" t="s">
        <v>39</v>
      </c>
      <c r="D158" t="s">
        <v>232</v>
      </c>
      <c r="E158" s="51">
        <v>7</v>
      </c>
      <c r="F158">
        <v>10</v>
      </c>
      <c r="G158">
        <v>8</v>
      </c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</row>
    <row r="159" spans="1:39" s="50" customFormat="1" ht="15">
      <c r="A159" t="str">
        <f t="shared" si="2"/>
        <v>ÖsterreichTierärztliche Ordinationsassistenz</v>
      </c>
      <c r="B159">
        <v>159</v>
      </c>
      <c r="C159" s="49" t="s">
        <v>39</v>
      </c>
      <c r="D159" t="s">
        <v>234</v>
      </c>
      <c r="E159" s="51">
        <v>142</v>
      </c>
      <c r="F159">
        <v>149</v>
      </c>
      <c r="G159">
        <v>169</v>
      </c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</row>
    <row r="160" spans="1:39" s="50" customFormat="1" ht="15">
      <c r="A160" t="str">
        <f t="shared" si="2"/>
        <v>ÖsterreichTierpfleger/in</v>
      </c>
      <c r="B160">
        <v>160</v>
      </c>
      <c r="C160" s="49" t="s">
        <v>39</v>
      </c>
      <c r="D160" t="s">
        <v>235</v>
      </c>
      <c r="E160" s="51">
        <v>57</v>
      </c>
      <c r="F160">
        <v>63</v>
      </c>
      <c r="G160">
        <v>56</v>
      </c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</row>
    <row r="161" spans="1:39" s="50" customFormat="1" ht="15">
      <c r="A161" t="str">
        <f t="shared" si="2"/>
        <v>ÖsterreichTischlerei - Schwerpunkt Allgemeine Tischlerei</v>
      </c>
      <c r="B161">
        <v>161</v>
      </c>
      <c r="C161" s="49" t="s">
        <v>39</v>
      </c>
      <c r="D161" t="s">
        <v>236</v>
      </c>
      <c r="E161" s="51">
        <v>311</v>
      </c>
      <c r="F161">
        <v>314</v>
      </c>
      <c r="G161">
        <v>291</v>
      </c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</row>
    <row r="162" spans="1:39" s="50" customFormat="1" ht="15">
      <c r="A162" t="str">
        <f t="shared" si="2"/>
        <v>ÖsterreichTischlereitechnik - Schwerpunkt Modell- und Formenbau</v>
      </c>
      <c r="B162">
        <v>162</v>
      </c>
      <c r="C162" s="49" t="s">
        <v>39</v>
      </c>
      <c r="D162" t="s">
        <v>238</v>
      </c>
      <c r="E162" s="51">
        <v>3</v>
      </c>
      <c r="F162">
        <v>2</v>
      </c>
      <c r="G162">
        <v>2</v>
      </c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</row>
    <row r="163" spans="1:39" s="50" customFormat="1" ht="15">
      <c r="A163" t="str">
        <f t="shared" si="2"/>
        <v>ÖsterreichTischlereitechnik - Schwerpunkt Planung</v>
      </c>
      <c r="B163">
        <v>163</v>
      </c>
      <c r="C163" s="49" t="s">
        <v>39</v>
      </c>
      <c r="D163" t="s">
        <v>239</v>
      </c>
      <c r="E163" s="51">
        <v>101</v>
      </c>
      <c r="F163">
        <v>88</v>
      </c>
      <c r="G163">
        <v>100</v>
      </c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</row>
    <row r="164" spans="1:39" s="50" customFormat="1" ht="15">
      <c r="A164" t="str">
        <f t="shared" si="2"/>
        <v>ÖsterreichTischlereitechnik - Schwerpunkt Produktion</v>
      </c>
      <c r="B164">
        <v>164</v>
      </c>
      <c r="C164" s="49" t="s">
        <v>39</v>
      </c>
      <c r="D164" t="s">
        <v>240</v>
      </c>
      <c r="E164" s="51">
        <v>88</v>
      </c>
      <c r="F164">
        <v>107</v>
      </c>
      <c r="G164">
        <v>103</v>
      </c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</row>
    <row r="165" spans="1:39" s="50" customFormat="1" ht="15">
      <c r="A165" t="str">
        <f t="shared" si="2"/>
        <v>ÖsterreichTransportbetontechnik</v>
      </c>
      <c r="B165">
        <v>165</v>
      </c>
      <c r="C165" s="49" t="s">
        <v>39</v>
      </c>
      <c r="D165" t="s">
        <v>241</v>
      </c>
      <c r="E165" s="51">
        <v>2</v>
      </c>
      <c r="F165">
        <v>1</v>
      </c>
      <c r="G165">
        <v>1</v>
      </c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</row>
    <row r="166" spans="1:39" s="50" customFormat="1" ht="15">
      <c r="A166" t="str">
        <f t="shared" si="2"/>
        <v>ÖsterreichUhrmacher/in - Zeitmesstechniker/in</v>
      </c>
      <c r="B166">
        <v>166</v>
      </c>
      <c r="C166" s="49" t="s">
        <v>39</v>
      </c>
      <c r="D166" t="s">
        <v>242</v>
      </c>
      <c r="E166" s="51">
        <v>6</v>
      </c>
      <c r="F166">
        <v>8</v>
      </c>
      <c r="G166">
        <v>5</v>
      </c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</row>
    <row r="167" spans="1:39" s="50" customFormat="1" ht="15">
      <c r="A167" t="str">
        <f t="shared" si="2"/>
        <v>ÖsterreichVeranstaltungstechnik</v>
      </c>
      <c r="B167">
        <v>167</v>
      </c>
      <c r="C167" s="49" t="s">
        <v>39</v>
      </c>
      <c r="D167" t="s">
        <v>243</v>
      </c>
      <c r="E167" s="51">
        <v>43</v>
      </c>
      <c r="F167">
        <v>52</v>
      </c>
      <c r="G167">
        <v>49</v>
      </c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</row>
    <row r="168" spans="1:39" s="50" customFormat="1" ht="15">
      <c r="A168" t="str">
        <f t="shared" si="2"/>
        <v>ÖsterreichVerfahrenstechnik für Getreidewirtschaft</v>
      </c>
      <c r="B168">
        <v>168</v>
      </c>
      <c r="C168" s="49" t="s">
        <v>39</v>
      </c>
      <c r="D168" t="s">
        <v>244</v>
      </c>
      <c r="E168" s="51">
        <v>5</v>
      </c>
      <c r="F168">
        <v>6</v>
      </c>
      <c r="G168">
        <v>4</v>
      </c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</row>
    <row r="169" spans="1:39" s="50" customFormat="1" ht="15">
      <c r="A169" t="str">
        <f t="shared" si="2"/>
        <v>ÖsterreichVergolden und Staffieren</v>
      </c>
      <c r="B169">
        <v>169</v>
      </c>
      <c r="C169" s="49" t="s">
        <v>39</v>
      </c>
      <c r="D169" t="s">
        <v>245</v>
      </c>
      <c r="E169" s="51">
        <v>2</v>
      </c>
      <c r="F169">
        <v>5</v>
      </c>
      <c r="G169">
        <v>5</v>
      </c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</row>
    <row r="170" spans="1:39" s="50" customFormat="1" ht="15">
      <c r="A170" t="str">
        <f t="shared" si="2"/>
        <v>ÖsterreichVermessungs- und Geoinformationstechnik</v>
      </c>
      <c r="B170">
        <v>170</v>
      </c>
      <c r="C170" s="49" t="s">
        <v>39</v>
      </c>
      <c r="D170" t="s">
        <v>246</v>
      </c>
      <c r="E170" s="51"/>
      <c r="F170">
        <v>24</v>
      </c>
      <c r="G170">
        <v>41</v>
      </c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</row>
    <row r="171" spans="1:39" s="50" customFormat="1" ht="15">
      <c r="A171" t="str">
        <f t="shared" si="2"/>
        <v>ÖsterreichVermessungstechniker/in (gültig bis: 30.06.2024)</v>
      </c>
      <c r="B171">
        <v>171</v>
      </c>
      <c r="C171" s="49" t="s">
        <v>39</v>
      </c>
      <c r="D171" t="s">
        <v>247</v>
      </c>
      <c r="E171" s="51">
        <v>68</v>
      </c>
      <c r="F171">
        <v>53</v>
      </c>
      <c r="G171">
        <v>35</v>
      </c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</row>
    <row r="172" spans="1:39" s="50" customFormat="1" ht="15">
      <c r="A172" t="str">
        <f t="shared" si="2"/>
        <v>ÖsterreichVerpackungstechnik</v>
      </c>
      <c r="B172">
        <v>172</v>
      </c>
      <c r="C172" s="49" t="s">
        <v>39</v>
      </c>
      <c r="D172" t="s">
        <v>248</v>
      </c>
      <c r="E172" s="51">
        <v>17</v>
      </c>
      <c r="F172">
        <v>21</v>
      </c>
      <c r="G172">
        <v>18</v>
      </c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</row>
    <row r="173" spans="1:39" s="50" customFormat="1" ht="15">
      <c r="A173" t="str">
        <f t="shared" si="2"/>
        <v>ÖsterreichVersicherungskaufmann/Versicherungskauffrau</v>
      </c>
      <c r="B173">
        <v>173</v>
      </c>
      <c r="C173" s="49" t="s">
        <v>39</v>
      </c>
      <c r="D173" t="s">
        <v>249</v>
      </c>
      <c r="E173" s="51">
        <v>355</v>
      </c>
      <c r="F173">
        <v>341</v>
      </c>
      <c r="G173">
        <v>357</v>
      </c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</row>
    <row r="174" spans="1:39" s="50" customFormat="1" ht="15">
      <c r="A174" t="str">
        <f t="shared" si="2"/>
        <v>ÖsterreichVerwaltungsassistent/Verwaltungsassistentin</v>
      </c>
      <c r="B174">
        <v>174</v>
      </c>
      <c r="C174" s="49" t="s">
        <v>39</v>
      </c>
      <c r="D174" t="s">
        <v>250</v>
      </c>
      <c r="E174" s="51">
        <v>1596</v>
      </c>
      <c r="F174">
        <v>1670</v>
      </c>
      <c r="G174">
        <v>1686</v>
      </c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</row>
    <row r="175" spans="1:39" s="50" customFormat="1" ht="15">
      <c r="A175" t="str">
        <f t="shared" si="2"/>
        <v>ÖsterreichWaffen- und Munitionshändler/in</v>
      </c>
      <c r="B175">
        <v>175</v>
      </c>
      <c r="C175" s="49" t="s">
        <v>39</v>
      </c>
      <c r="D175" t="s">
        <v>251</v>
      </c>
      <c r="E175" s="51">
        <v>1</v>
      </c>
      <c r="F175">
        <v>2</v>
      </c>
      <c r="G175">
        <v>2</v>
      </c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</row>
    <row r="176" spans="1:39" s="50" customFormat="1" ht="15">
      <c r="A176" t="str">
        <f t="shared" si="2"/>
        <v>ÖsterreichWärme-, Kälte-, Schall- und Brandschutztechnik</v>
      </c>
      <c r="B176">
        <v>176</v>
      </c>
      <c r="C176" s="49" t="s">
        <v>39</v>
      </c>
      <c r="D176" t="s">
        <v>253</v>
      </c>
      <c r="E176" s="51"/>
      <c r="F176">
        <v>2</v>
      </c>
      <c r="G176">
        <v>4</v>
      </c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</row>
    <row r="177" spans="1:39" s="50" customFormat="1" ht="15">
      <c r="A177" t="str">
        <f t="shared" si="2"/>
        <v>ÖsterreichWerkstofftechnik</v>
      </c>
      <c r="B177">
        <v>177</v>
      </c>
      <c r="C177" s="49" t="s">
        <v>39</v>
      </c>
      <c r="D177" t="s">
        <v>255</v>
      </c>
      <c r="E177" s="51">
        <v>63</v>
      </c>
      <c r="F177">
        <v>69</v>
      </c>
      <c r="G177">
        <v>63</v>
      </c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</row>
    <row r="178" spans="1:39" s="50" customFormat="1" ht="15">
      <c r="A178" t="str">
        <f t="shared" si="2"/>
        <v>ÖsterreichZahnärztliche Fachassistenz</v>
      </c>
      <c r="B178">
        <v>178</v>
      </c>
      <c r="C178" s="49" t="s">
        <v>39</v>
      </c>
      <c r="D178" t="s">
        <v>257</v>
      </c>
      <c r="E178" s="51">
        <v>494</v>
      </c>
      <c r="F178">
        <v>550</v>
      </c>
      <c r="G178">
        <v>586</v>
      </c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</row>
    <row r="179" spans="1:39" s="50" customFormat="1" ht="15">
      <c r="A179" t="str">
        <f t="shared" si="2"/>
        <v>ÖsterreichZahntechnik</v>
      </c>
      <c r="B179">
        <v>179</v>
      </c>
      <c r="C179" s="49" t="s">
        <v>39</v>
      </c>
      <c r="D179" t="s">
        <v>258</v>
      </c>
      <c r="E179" s="51">
        <v>186</v>
      </c>
      <c r="F179">
        <v>191</v>
      </c>
      <c r="G179">
        <v>176</v>
      </c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</row>
    <row r="180" spans="1:39" s="50" customFormat="1" ht="15">
      <c r="A180" t="str">
        <f t="shared" si="2"/>
        <v>ÖsterreichZimmerei</v>
      </c>
      <c r="B180">
        <v>180</v>
      </c>
      <c r="C180" s="49" t="s">
        <v>39</v>
      </c>
      <c r="D180" t="s">
        <v>23</v>
      </c>
      <c r="E180" s="51">
        <v>30</v>
      </c>
      <c r="F180">
        <v>27</v>
      </c>
      <c r="G180">
        <v>30</v>
      </c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</row>
    <row r="181" spans="1:39" s="50" customFormat="1" ht="15">
      <c r="A181" t="str">
        <f t="shared" si="2"/>
        <v>ÖsterreichZimmereitechnik</v>
      </c>
      <c r="B181">
        <v>181</v>
      </c>
      <c r="C181" s="49" t="s">
        <v>39</v>
      </c>
      <c r="D181" t="s">
        <v>259</v>
      </c>
      <c r="E181" s="51">
        <v>12</v>
      </c>
      <c r="F181">
        <v>10</v>
      </c>
      <c r="G181">
        <v>11</v>
      </c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</row>
    <row r="182" spans="1:39" s="50" customFormat="1" ht="15">
      <c r="A182" t="str">
        <f t="shared" si="2"/>
        <v>ÖsterreichGlas-Verfahrenstechnik</v>
      </c>
      <c r="B182">
        <v>182</v>
      </c>
      <c r="C182" s="49" t="s">
        <v>39</v>
      </c>
      <c r="D182" t="s">
        <v>568</v>
      </c>
      <c r="E182" s="51">
        <v>6</v>
      </c>
      <c r="F182">
        <v>5</v>
      </c>
      <c r="G182">
        <v>4</v>
      </c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</row>
    <row r="183" spans="1:39" s="50" customFormat="1" ht="15">
      <c r="A183" t="str">
        <f t="shared" si="2"/>
        <v>ÖsterreichGleisbautechnik</v>
      </c>
      <c r="B183">
        <v>183</v>
      </c>
      <c r="C183" s="49" t="s">
        <v>39</v>
      </c>
      <c r="D183" t="s">
        <v>119</v>
      </c>
      <c r="E183" s="51">
        <v>17</v>
      </c>
      <c r="F183">
        <v>24</v>
      </c>
      <c r="G183">
        <v>28</v>
      </c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</row>
    <row r="184" spans="1:39" s="50" customFormat="1" ht="15">
      <c r="A184" t="str">
        <f t="shared" si="2"/>
        <v>ÖsterreichLabortechnik</v>
      </c>
      <c r="B184">
        <v>184</v>
      </c>
      <c r="C184" s="49" t="s">
        <v>39</v>
      </c>
      <c r="D184" t="s">
        <v>155</v>
      </c>
      <c r="E184" s="51">
        <v>391</v>
      </c>
      <c r="F184">
        <v>388</v>
      </c>
      <c r="G184">
        <v>393</v>
      </c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</row>
    <row r="185" spans="1:39" s="50" customFormat="1" ht="15">
      <c r="A185" t="str">
        <f t="shared" si="2"/>
        <v>ÖsterreichMaler- und Beschichtungstechnik</v>
      </c>
      <c r="B185">
        <v>185</v>
      </c>
      <c r="C185" s="49" t="s">
        <v>39</v>
      </c>
      <c r="D185" t="s">
        <v>569</v>
      </c>
      <c r="E185" s="51">
        <v>399</v>
      </c>
      <c r="F185">
        <v>371</v>
      </c>
      <c r="G185">
        <v>343</v>
      </c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</row>
    <row r="186" spans="1:39" s="50" customFormat="1" ht="15">
      <c r="A186" t="str">
        <f t="shared" si="2"/>
        <v>ÖsterreichMedienfachkraft</v>
      </c>
      <c r="B186">
        <v>186</v>
      </c>
      <c r="C186" s="49" t="s">
        <v>39</v>
      </c>
      <c r="D186" t="s">
        <v>570</v>
      </c>
      <c r="E186" s="51">
        <v>296</v>
      </c>
      <c r="F186">
        <v>271</v>
      </c>
      <c r="G186">
        <v>217</v>
      </c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</row>
    <row r="187" spans="1:39" s="50" customFormat="1" ht="15">
      <c r="A187" t="str">
        <f t="shared" si="2"/>
        <v>ÖsterreichStraßenerhaltungsfachkraft</v>
      </c>
      <c r="B187">
        <v>187</v>
      </c>
      <c r="C187" s="49" t="s">
        <v>39</v>
      </c>
      <c r="D187" t="s">
        <v>571</v>
      </c>
      <c r="E187" s="51">
        <v>3</v>
      </c>
      <c r="F187">
        <v>4</v>
      </c>
      <c r="G187">
        <v>4</v>
      </c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</row>
    <row r="188" spans="1:39" s="50" customFormat="1" ht="15">
      <c r="A188" t="str">
        <f t="shared" si="2"/>
        <v>ÖsterreichBrief-und Paketlogistik</v>
      </c>
      <c r="B188">
        <v>188</v>
      </c>
      <c r="C188" s="49" t="s">
        <v>39</v>
      </c>
      <c r="D188" t="s">
        <v>572</v>
      </c>
      <c r="E188" s="51"/>
      <c r="F188"/>
      <c r="G188">
        <v>36</v>
      </c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</row>
    <row r="189" spans="1:39" s="50" customFormat="1" ht="15">
      <c r="A189" t="str">
        <f t="shared" si="2"/>
        <v>ÖsterreichFachkraft für vegetarische Kulinarik (gültig bis: 31.12.2030)</v>
      </c>
      <c r="B189">
        <v>189</v>
      </c>
      <c r="C189" s="49" t="s">
        <v>39</v>
      </c>
      <c r="D189" t="s">
        <v>573</v>
      </c>
      <c r="E189" s="51"/>
      <c r="F189"/>
      <c r="G189">
        <v>7</v>
      </c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</row>
    <row r="190" spans="1:39" s="50" customFormat="1" ht="15">
      <c r="A190" t="str">
        <f t="shared" si="2"/>
        <v>ÖsterreichFernwärmetechnik (gültig bis: 31.12.2030)</v>
      </c>
      <c r="B190">
        <v>190</v>
      </c>
      <c r="C190" s="49" t="s">
        <v>39</v>
      </c>
      <c r="D190" t="s">
        <v>359</v>
      </c>
      <c r="E190" s="51"/>
      <c r="F190"/>
      <c r="G190">
        <v>1</v>
      </c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</row>
    <row r="191" spans="1:39" s="50" customFormat="1" ht="15">
      <c r="A191" t="str">
        <f t="shared" si="2"/>
        <v>ÖsterreichKlimagärtnerin/ Klimagärtner (gültig bis: 31.12.2031)</v>
      </c>
      <c r="B191">
        <v>191</v>
      </c>
      <c r="C191" s="49" t="s">
        <v>39</v>
      </c>
      <c r="D191" t="s">
        <v>574</v>
      </c>
      <c r="E191" s="51"/>
      <c r="F191"/>
      <c r="G191">
        <v>3</v>
      </c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</row>
    <row r="192" spans="1:39" s="50" customFormat="1" ht="15">
      <c r="A192" t="str">
        <f t="shared" si="2"/>
        <v>ÖsterreichBauwerksabdichtungstechnik</v>
      </c>
      <c r="B192">
        <v>192</v>
      </c>
      <c r="C192" s="49" t="s">
        <v>39</v>
      </c>
      <c r="D192" t="s">
        <v>51</v>
      </c>
      <c r="E192" s="51">
        <v>2</v>
      </c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</row>
    <row r="193" spans="1:39" s="50" customFormat="1" ht="15">
      <c r="A193" t="str">
        <f t="shared" si="2"/>
        <v>ÖsterreichBüchsenmacher/in</v>
      </c>
      <c r="B193">
        <v>193</v>
      </c>
      <c r="C193" s="49" t="s">
        <v>39</v>
      </c>
      <c r="D193" t="s">
        <v>72</v>
      </c>
      <c r="E193" s="51">
        <v>1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</row>
    <row r="194" spans="1:39" s="50" customFormat="1" ht="15">
      <c r="A194" t="str">
        <f t="shared" si="2"/>
        <v>ÖsterreichDestillateur/in</v>
      </c>
      <c r="B194">
        <v>194</v>
      </c>
      <c r="C194" s="49" t="s">
        <v>39</v>
      </c>
      <c r="D194" t="s">
        <v>79</v>
      </c>
      <c r="E194" s="51">
        <v>1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</row>
    <row r="195" spans="1:39" s="50" customFormat="1" ht="15">
      <c r="A195" t="str">
        <f t="shared" ref="A195:A258" si="3">C195&amp;D195</f>
        <v>ÖsterreichFassbinder/in</v>
      </c>
      <c r="B195">
        <v>195</v>
      </c>
      <c r="C195" s="49" t="s">
        <v>39</v>
      </c>
      <c r="D195" t="s">
        <v>94</v>
      </c>
      <c r="E195" s="51">
        <v>1</v>
      </c>
      <c r="F195">
        <v>1</v>
      </c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</row>
    <row r="196" spans="1:39" s="50" customFormat="1" ht="15">
      <c r="A196" t="str">
        <f t="shared" si="3"/>
        <v>ÖsterreichKartonagewarenerzeuger/in</v>
      </c>
      <c r="B196">
        <v>196</v>
      </c>
      <c r="C196" s="49" t="s">
        <v>39</v>
      </c>
      <c r="D196" t="s">
        <v>144</v>
      </c>
      <c r="E196" s="51">
        <v>1</v>
      </c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</row>
    <row r="197" spans="1:39" s="50" customFormat="1" ht="15">
      <c r="A197" t="str">
        <f t="shared" si="3"/>
        <v>ÖsterreichMobilitätsservice</v>
      </c>
      <c r="B197">
        <v>197</v>
      </c>
      <c r="C197" s="49" t="s">
        <v>39</v>
      </c>
      <c r="D197" t="s">
        <v>174</v>
      </c>
      <c r="E197" s="51">
        <v>14</v>
      </c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</row>
    <row r="198" spans="1:39" s="50" customFormat="1" ht="15">
      <c r="A198" t="str">
        <f t="shared" si="3"/>
        <v>ÖsterreichPflasterer/Pflasterin</v>
      </c>
      <c r="B198">
        <v>198</v>
      </c>
      <c r="C198" s="49" t="s">
        <v>39</v>
      </c>
      <c r="D198" t="s">
        <v>185</v>
      </c>
      <c r="E198" s="51">
        <v>1</v>
      </c>
      <c r="F198">
        <v>2</v>
      </c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</row>
    <row r="199" spans="1:39" s="50" customFormat="1" ht="15">
      <c r="A199" t="str">
        <f t="shared" si="3"/>
        <v>ÖsterreichPhysiklaborant/in (gültig bis: 30.04.2022)</v>
      </c>
      <c r="B199">
        <v>199</v>
      </c>
      <c r="C199" s="49" t="s">
        <v>39</v>
      </c>
      <c r="D199" t="s">
        <v>189</v>
      </c>
      <c r="E199" s="51">
        <v>10</v>
      </c>
      <c r="F199">
        <v>4</v>
      </c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</row>
    <row r="200" spans="1:39" s="50" customFormat="1" ht="15">
      <c r="A200" t="str">
        <f t="shared" si="3"/>
        <v>ÖsterreichReprografie</v>
      </c>
      <c r="B200">
        <v>200</v>
      </c>
      <c r="C200" s="49" t="s">
        <v>39</v>
      </c>
      <c r="D200" t="s">
        <v>200</v>
      </c>
      <c r="E200" s="51">
        <v>2</v>
      </c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</row>
    <row r="201" spans="1:39" s="50" customFormat="1" ht="15">
      <c r="A201" t="str">
        <f t="shared" si="3"/>
        <v>ÖsterreichStreich- und Saiteninstrumentenbau</v>
      </c>
      <c r="B201">
        <v>201</v>
      </c>
      <c r="C201" s="49" t="s">
        <v>39</v>
      </c>
      <c r="D201" t="s">
        <v>223</v>
      </c>
      <c r="E201" s="51">
        <v>1</v>
      </c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</row>
    <row r="202" spans="1:39" s="50" customFormat="1" ht="15">
      <c r="A202" t="str">
        <f t="shared" si="3"/>
        <v>ÖsterreichTiefbauspezialist/Tiefbauspezialistin (gültig bis: 31.08.2026)</v>
      </c>
      <c r="B202">
        <v>202</v>
      </c>
      <c r="C202" s="49" t="s">
        <v>39</v>
      </c>
      <c r="D202" t="s">
        <v>233</v>
      </c>
      <c r="E202" s="51">
        <v>1</v>
      </c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</row>
    <row r="203" spans="1:39" s="50" customFormat="1" ht="15">
      <c r="A203" t="str">
        <f t="shared" si="3"/>
        <v>ÖsterreichTischlerei - Schwerpunkt Drechslerei</v>
      </c>
      <c r="B203">
        <v>203</v>
      </c>
      <c r="C203" s="49" t="s">
        <v>39</v>
      </c>
      <c r="D203" t="s">
        <v>237</v>
      </c>
      <c r="E203" s="51">
        <v>1</v>
      </c>
      <c r="F203">
        <v>1</v>
      </c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</row>
    <row r="204" spans="1:39" s="50" customFormat="1" ht="15">
      <c r="A204" t="str">
        <f t="shared" si="3"/>
        <v>ÖsterreichWaffenmechaniker/in</v>
      </c>
      <c r="B204">
        <v>204</v>
      </c>
      <c r="C204" s="49" t="s">
        <v>39</v>
      </c>
      <c r="D204" t="s">
        <v>252</v>
      </c>
      <c r="E204" s="51">
        <v>3</v>
      </c>
      <c r="F204">
        <v>2</v>
      </c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</row>
    <row r="205" spans="1:39" s="50" customFormat="1" ht="15">
      <c r="A205" t="str">
        <f t="shared" si="3"/>
        <v>ÖsterreichZahntechnische Fachassistenz (gültig bis: 31.12.2023)</v>
      </c>
      <c r="B205">
        <v>205</v>
      </c>
      <c r="C205" s="49" t="s">
        <v>39</v>
      </c>
      <c r="D205" t="s">
        <v>582</v>
      </c>
      <c r="E205" s="51">
        <v>4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</row>
    <row r="206" spans="1:39" s="50" customFormat="1" ht="15">
      <c r="A206" t="str">
        <f t="shared" si="3"/>
        <v>BurgenlandApplikationsentwicklung - Coding</v>
      </c>
      <c r="B206">
        <v>206</v>
      </c>
      <c r="C206" s="49" t="s">
        <v>260</v>
      </c>
      <c r="D206" t="s">
        <v>41</v>
      </c>
      <c r="E206" s="51">
        <v>3</v>
      </c>
      <c r="F206">
        <v>2</v>
      </c>
      <c r="G206">
        <v>2</v>
      </c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</row>
    <row r="207" spans="1:39" s="50" customFormat="1" ht="15">
      <c r="A207" t="str">
        <f t="shared" si="3"/>
        <v>BurgenlandAssistent/Assistentin in der Sicherheitsverwaltung (gültig bis: 31.08.2026)</v>
      </c>
      <c r="B207">
        <v>207</v>
      </c>
      <c r="C207" s="49" t="s">
        <v>260</v>
      </c>
      <c r="D207" t="s">
        <v>43</v>
      </c>
      <c r="E207" s="51">
        <v>2</v>
      </c>
      <c r="F207">
        <v>2</v>
      </c>
      <c r="G207">
        <v>1</v>
      </c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</row>
    <row r="208" spans="1:39" s="50" customFormat="1" ht="15">
      <c r="A208" t="str">
        <f t="shared" si="3"/>
        <v>BurgenlandAugenoptik</v>
      </c>
      <c r="B208">
        <v>208</v>
      </c>
      <c r="C208" s="49" t="s">
        <v>260</v>
      </c>
      <c r="D208" t="s">
        <v>44</v>
      </c>
      <c r="E208" s="51">
        <v>11</v>
      </c>
      <c r="F208">
        <v>9</v>
      </c>
      <c r="G208">
        <v>8</v>
      </c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</row>
    <row r="209" spans="1:39" s="50" customFormat="1" ht="15">
      <c r="A209" t="str">
        <f t="shared" si="3"/>
        <v>BurgenlandBäckerei</v>
      </c>
      <c r="B209">
        <v>209</v>
      </c>
      <c r="C209" s="49" t="s">
        <v>260</v>
      </c>
      <c r="D209" t="s">
        <v>45</v>
      </c>
      <c r="E209" s="51"/>
      <c r="F209">
        <v>2</v>
      </c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</row>
    <row r="210" spans="1:39" s="50" customFormat="1" ht="15">
      <c r="A210" t="str">
        <f t="shared" si="3"/>
        <v>BurgenlandBankkaufmann/Bankkauffrau</v>
      </c>
      <c r="B210">
        <v>210</v>
      </c>
      <c r="C210" s="49" t="s">
        <v>260</v>
      </c>
      <c r="D210" t="s">
        <v>48</v>
      </c>
      <c r="E210" s="51">
        <v>1</v>
      </c>
      <c r="F210">
        <v>3</v>
      </c>
      <c r="G210">
        <v>3</v>
      </c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</row>
    <row r="211" spans="1:39" s="50" customFormat="1" ht="15">
      <c r="A211" t="str">
        <f t="shared" si="3"/>
        <v>BurgenlandBautechnischer Zeichner/Bautechnische Zeichnerin</v>
      </c>
      <c r="B211">
        <v>211</v>
      </c>
      <c r="C211" s="49" t="s">
        <v>260</v>
      </c>
      <c r="D211" t="s">
        <v>50</v>
      </c>
      <c r="E211" s="51">
        <v>3</v>
      </c>
      <c r="F211">
        <v>2</v>
      </c>
      <c r="G211">
        <v>2</v>
      </c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</row>
    <row r="212" spans="1:39" s="50" customFormat="1" ht="15">
      <c r="A212" t="str">
        <f t="shared" si="3"/>
        <v>BurgenlandBekleidungsgestaltung</v>
      </c>
      <c r="B212">
        <v>212</v>
      </c>
      <c r="C212" s="49" t="s">
        <v>260</v>
      </c>
      <c r="D212" t="s">
        <v>53</v>
      </c>
      <c r="E212" s="51">
        <v>2</v>
      </c>
      <c r="F212">
        <v>2</v>
      </c>
      <c r="G212">
        <v>1</v>
      </c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</row>
    <row r="213" spans="1:39" s="50" customFormat="1" ht="15">
      <c r="A213" t="str">
        <f t="shared" si="3"/>
        <v>BurgenlandBetriebsdienstleister/Betriebsdienstleisterin</v>
      </c>
      <c r="B213">
        <v>213</v>
      </c>
      <c r="C213" s="49" t="s">
        <v>260</v>
      </c>
      <c r="D213" t="s">
        <v>60</v>
      </c>
      <c r="E213" s="51"/>
      <c r="F213">
        <v>1</v>
      </c>
      <c r="G213">
        <v>1</v>
      </c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</row>
    <row r="214" spans="1:39" s="50" customFormat="1" ht="15">
      <c r="A214" t="str">
        <f t="shared" si="3"/>
        <v>BurgenlandBetriebslogistikkaufmann/Betriebslogistikkauffrau</v>
      </c>
      <c r="B214">
        <v>214</v>
      </c>
      <c r="C214" s="49" t="s">
        <v>260</v>
      </c>
      <c r="D214" t="s">
        <v>61</v>
      </c>
      <c r="E214" s="51">
        <v>4</v>
      </c>
      <c r="F214">
        <v>6</v>
      </c>
      <c r="G214">
        <v>4</v>
      </c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</row>
    <row r="215" spans="1:39" s="50" customFormat="1" ht="15">
      <c r="A215" t="str">
        <f t="shared" si="3"/>
        <v>BurgenlandBuch- und Medienwirtschaft</v>
      </c>
      <c r="B215">
        <v>215</v>
      </c>
      <c r="C215" s="49" t="s">
        <v>260</v>
      </c>
      <c r="D215" t="s">
        <v>70</v>
      </c>
      <c r="E215" s="51">
        <v>1</v>
      </c>
      <c r="F215">
        <v>4</v>
      </c>
      <c r="G215">
        <v>5</v>
      </c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</row>
    <row r="216" spans="1:39" s="50" customFormat="1" ht="15">
      <c r="A216" t="str">
        <f t="shared" si="3"/>
        <v>BurgenlandBürokaufmann/Bürokauffrau</v>
      </c>
      <c r="B216">
        <v>216</v>
      </c>
      <c r="C216" s="49" t="s">
        <v>260</v>
      </c>
      <c r="D216" t="s">
        <v>73</v>
      </c>
      <c r="E216" s="51">
        <v>47</v>
      </c>
      <c r="F216">
        <v>53</v>
      </c>
      <c r="G216">
        <v>55</v>
      </c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</row>
    <row r="217" spans="1:39" s="50" customFormat="1" ht="15">
      <c r="A217" t="str">
        <f t="shared" si="3"/>
        <v>BurgenlandChemieverfahrenstechnik</v>
      </c>
      <c r="B217">
        <v>217</v>
      </c>
      <c r="C217" s="49" t="s">
        <v>260</v>
      </c>
      <c r="D217" t="s">
        <v>75</v>
      </c>
      <c r="E217" s="51">
        <v>1</v>
      </c>
      <c r="F217">
        <v>2</v>
      </c>
      <c r="G217">
        <v>1</v>
      </c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</row>
    <row r="218" spans="1:39" s="50" customFormat="1" ht="15">
      <c r="A218" t="str">
        <f t="shared" si="3"/>
        <v>BurgenlandDrogist/Drogistin</v>
      </c>
      <c r="B218">
        <v>218</v>
      </c>
      <c r="C218" s="49" t="s">
        <v>260</v>
      </c>
      <c r="D218" t="s">
        <v>80</v>
      </c>
      <c r="E218" s="51">
        <v>9</v>
      </c>
      <c r="F218">
        <v>11</v>
      </c>
      <c r="G218">
        <v>10</v>
      </c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</row>
    <row r="219" spans="1:39" s="50" customFormat="1" ht="15">
      <c r="A219" t="str">
        <f t="shared" si="3"/>
        <v>BurgenlandDruckvorstufentechniker/in</v>
      </c>
      <c r="B219">
        <v>219</v>
      </c>
      <c r="C219" s="49" t="s">
        <v>260</v>
      </c>
      <c r="D219" t="s">
        <v>82</v>
      </c>
      <c r="E219" s="51">
        <v>1</v>
      </c>
      <c r="F219">
        <v>1</v>
      </c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</row>
    <row r="220" spans="1:39" s="50" customFormat="1" ht="15">
      <c r="A220" t="str">
        <f t="shared" si="3"/>
        <v>BurgenlandE-Commerce-Kaufmann/E-Commerce-Kauffrau</v>
      </c>
      <c r="B220">
        <v>220</v>
      </c>
      <c r="C220" s="49" t="s">
        <v>260</v>
      </c>
      <c r="D220" t="s">
        <v>83</v>
      </c>
      <c r="E220" s="51">
        <v>2</v>
      </c>
      <c r="F220">
        <v>1</v>
      </c>
      <c r="G220">
        <v>1</v>
      </c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</row>
    <row r="221" spans="1:39" s="50" customFormat="1" ht="15">
      <c r="A221" t="str">
        <f t="shared" si="3"/>
        <v>BurgenlandEinzelhandel</v>
      </c>
      <c r="B221">
        <v>221</v>
      </c>
      <c r="C221" s="49" t="s">
        <v>260</v>
      </c>
      <c r="D221" t="s">
        <v>86</v>
      </c>
      <c r="E221" s="51">
        <v>157</v>
      </c>
      <c r="F221">
        <v>161</v>
      </c>
      <c r="G221">
        <v>157</v>
      </c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</row>
    <row r="222" spans="1:39" s="50" customFormat="1" ht="15">
      <c r="A222" t="str">
        <f t="shared" si="3"/>
        <v>BurgenlandElektronik</v>
      </c>
      <c r="B222">
        <v>222</v>
      </c>
      <c r="C222" s="49" t="s">
        <v>260</v>
      </c>
      <c r="D222" t="s">
        <v>88</v>
      </c>
      <c r="E222" s="51">
        <v>1</v>
      </c>
      <c r="F222">
        <v>1</v>
      </c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</row>
    <row r="223" spans="1:39" s="50" customFormat="1" ht="15">
      <c r="A223" t="str">
        <f t="shared" si="3"/>
        <v>BurgenlandElektrotechnik</v>
      </c>
      <c r="B223">
        <v>223</v>
      </c>
      <c r="C223" s="49" t="s">
        <v>260</v>
      </c>
      <c r="D223" t="s">
        <v>89</v>
      </c>
      <c r="E223" s="51">
        <v>10</v>
      </c>
      <c r="F223">
        <v>9</v>
      </c>
      <c r="G223">
        <v>7</v>
      </c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</row>
    <row r="224" spans="1:39" s="50" customFormat="1" ht="15">
      <c r="A224" t="str">
        <f t="shared" si="3"/>
        <v>BurgenlandEventkaufmann/Eventkauffrau (gültig bis: 31.08.2026)</v>
      </c>
      <c r="B224">
        <v>224</v>
      </c>
      <c r="C224" s="49" t="s">
        <v>260</v>
      </c>
      <c r="D224" t="s">
        <v>91</v>
      </c>
      <c r="E224" s="51">
        <v>1</v>
      </c>
      <c r="F224">
        <v>1</v>
      </c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</row>
    <row r="225" spans="1:39" s="50" customFormat="1" ht="15">
      <c r="A225" t="str">
        <f t="shared" si="3"/>
        <v>BurgenlandFahrradmechatronik (gültig bis: 31.12.2026)</v>
      </c>
      <c r="B225">
        <v>225</v>
      </c>
      <c r="C225" s="49" t="s">
        <v>260</v>
      </c>
      <c r="D225" t="s">
        <v>92</v>
      </c>
      <c r="E225" s="51">
        <v>1</v>
      </c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</row>
    <row r="226" spans="1:39" s="50" customFormat="1" ht="15">
      <c r="A226" t="str">
        <f t="shared" si="3"/>
        <v>BurgenlandFertigungsmesstechnik (gültig bis: 31.08.2027)</v>
      </c>
      <c r="B226">
        <v>226</v>
      </c>
      <c r="C226" s="49" t="s">
        <v>260</v>
      </c>
      <c r="D226" t="s">
        <v>98</v>
      </c>
      <c r="E226" s="51"/>
      <c r="F226">
        <v>1</v>
      </c>
      <c r="G226">
        <v>1</v>
      </c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</row>
    <row r="227" spans="1:39" s="50" customFormat="1" ht="15">
      <c r="A227" t="str">
        <f t="shared" si="3"/>
        <v>BurgenlandFinanz- und Rechnungswesenassistenz</v>
      </c>
      <c r="B227">
        <v>227</v>
      </c>
      <c r="C227" s="49" t="s">
        <v>260</v>
      </c>
      <c r="D227" t="s">
        <v>99</v>
      </c>
      <c r="E227" s="51"/>
      <c r="F227">
        <v>2</v>
      </c>
      <c r="G227">
        <v>3</v>
      </c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</row>
    <row r="228" spans="1:39" s="50" customFormat="1" ht="15">
      <c r="A228" t="str">
        <f t="shared" si="3"/>
        <v>BurgenlandFlorist/Floristin</v>
      </c>
      <c r="B228">
        <v>228</v>
      </c>
      <c r="C228" s="49" t="s">
        <v>260</v>
      </c>
      <c r="D228" t="s">
        <v>105</v>
      </c>
      <c r="E228" s="51">
        <v>12</v>
      </c>
      <c r="F228">
        <v>12</v>
      </c>
      <c r="G228">
        <v>9</v>
      </c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</row>
    <row r="229" spans="1:39" s="50" customFormat="1" ht="15">
      <c r="A229" t="str">
        <f t="shared" si="3"/>
        <v>BurgenlandFriseur (Stylist)/Friseurin (Stylistin)</v>
      </c>
      <c r="B229">
        <v>229</v>
      </c>
      <c r="C229" s="49" t="s">
        <v>260</v>
      </c>
      <c r="D229" t="s">
        <v>109</v>
      </c>
      <c r="E229" s="51">
        <v>55</v>
      </c>
      <c r="F229">
        <v>46</v>
      </c>
      <c r="G229">
        <v>32</v>
      </c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</row>
    <row r="230" spans="1:39" s="50" customFormat="1" ht="15">
      <c r="A230" t="str">
        <f t="shared" si="3"/>
        <v>BurgenlandFußpflege (Podologie)</v>
      </c>
      <c r="B230">
        <v>230</v>
      </c>
      <c r="C230" s="49" t="s">
        <v>260</v>
      </c>
      <c r="D230" t="s">
        <v>561</v>
      </c>
      <c r="E230" s="51">
        <v>12</v>
      </c>
      <c r="F230">
        <v>9</v>
      </c>
      <c r="G230">
        <v>2</v>
      </c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</row>
    <row r="231" spans="1:39" s="50" customFormat="1" ht="15">
      <c r="A231" t="str">
        <f t="shared" si="3"/>
        <v>BurgenlandGarten- und Grünflächengestaltung</v>
      </c>
      <c r="B231">
        <v>231</v>
      </c>
      <c r="C231" s="49" t="s">
        <v>260</v>
      </c>
      <c r="D231" t="s">
        <v>110</v>
      </c>
      <c r="E231" s="51">
        <v>7</v>
      </c>
      <c r="F231">
        <v>11</v>
      </c>
      <c r="G231">
        <v>6</v>
      </c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</row>
    <row r="232" spans="1:39" s="50" customFormat="1" ht="15">
      <c r="A232" t="str">
        <f t="shared" si="3"/>
        <v>BurgenlandGastronomiefachmann/Gastronomiefachfrau</v>
      </c>
      <c r="B232">
        <v>232</v>
      </c>
      <c r="C232" s="49" t="s">
        <v>260</v>
      </c>
      <c r="D232" t="s">
        <v>111</v>
      </c>
      <c r="E232" s="51">
        <v>9</v>
      </c>
      <c r="F232">
        <v>9</v>
      </c>
      <c r="G232">
        <v>8</v>
      </c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</row>
    <row r="233" spans="1:39" s="50" customFormat="1" ht="15">
      <c r="A233" t="str">
        <f t="shared" si="3"/>
        <v>BurgenlandGlasbautechnik</v>
      </c>
      <c r="B233">
        <v>233</v>
      </c>
      <c r="C233" s="49" t="s">
        <v>260</v>
      </c>
      <c r="D233" t="s">
        <v>115</v>
      </c>
      <c r="E233" s="51"/>
      <c r="F233">
        <v>1</v>
      </c>
      <c r="G233">
        <v>2</v>
      </c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</row>
    <row r="234" spans="1:39" s="50" customFormat="1" ht="15">
      <c r="A234" t="str">
        <f t="shared" si="3"/>
        <v>BurgenlandGold- und Silberschmied/in und Juwelier/in</v>
      </c>
      <c r="B234">
        <v>234</v>
      </c>
      <c r="C234" s="49" t="s">
        <v>260</v>
      </c>
      <c r="D234" t="s">
        <v>120</v>
      </c>
      <c r="E234" s="51">
        <v>2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</row>
    <row r="235" spans="1:39" s="50" customFormat="1" ht="15">
      <c r="A235" t="str">
        <f t="shared" si="3"/>
        <v>BurgenlandGroßhandelskaufmann/Großhandelskauffrau</v>
      </c>
      <c r="B235">
        <v>235</v>
      </c>
      <c r="C235" t="s">
        <v>260</v>
      </c>
      <c r="D235" t="s">
        <v>122</v>
      </c>
      <c r="E235" s="51">
        <v>6</v>
      </c>
      <c r="F235">
        <v>4</v>
      </c>
      <c r="G235">
        <v>6</v>
      </c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</row>
    <row r="236" spans="1:39" s="50" customFormat="1" ht="15">
      <c r="A236" t="str">
        <f t="shared" si="3"/>
        <v>BurgenlandHafner/in</v>
      </c>
      <c r="B236">
        <v>236</v>
      </c>
      <c r="C236" t="s">
        <v>260</v>
      </c>
      <c r="D236" t="s">
        <v>123</v>
      </c>
      <c r="E236" s="51">
        <v>1</v>
      </c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</row>
    <row r="237" spans="1:39" s="50" customFormat="1" ht="15">
      <c r="A237" t="str">
        <f t="shared" si="3"/>
        <v>BurgenlandHolztechnik</v>
      </c>
      <c r="B237">
        <v>237</v>
      </c>
      <c r="C237" t="s">
        <v>260</v>
      </c>
      <c r="D237" t="s">
        <v>131</v>
      </c>
      <c r="E237" s="51">
        <v>1</v>
      </c>
      <c r="F237">
        <v>1</v>
      </c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</row>
    <row r="238" spans="1:39" s="50" customFormat="1" ht="15">
      <c r="A238" t="str">
        <f t="shared" si="3"/>
        <v>BurgenlandHörgeräteakustiker/in</v>
      </c>
      <c r="B238">
        <v>238</v>
      </c>
      <c r="C238" t="s">
        <v>260</v>
      </c>
      <c r="D238" t="s">
        <v>132</v>
      </c>
      <c r="E238" s="51">
        <v>1</v>
      </c>
      <c r="F238">
        <v>2</v>
      </c>
      <c r="G238">
        <v>4</v>
      </c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</row>
    <row r="239" spans="1:39" s="50" customFormat="1" ht="15">
      <c r="A239" t="str">
        <f t="shared" si="3"/>
        <v>BurgenlandHotel- und Gastgewerbeassistent/in</v>
      </c>
      <c r="B239">
        <v>239</v>
      </c>
      <c r="C239" t="s">
        <v>260</v>
      </c>
      <c r="D239" t="s">
        <v>133</v>
      </c>
      <c r="E239" s="51">
        <v>28</v>
      </c>
      <c r="F239">
        <v>30</v>
      </c>
      <c r="G239">
        <v>28</v>
      </c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</row>
    <row r="240" spans="1:39" s="50" customFormat="1" ht="15">
      <c r="A240" t="str">
        <f t="shared" si="3"/>
        <v>BurgenlandHotelkaufmann/Hotelkauffrau</v>
      </c>
      <c r="B240">
        <v>240</v>
      </c>
      <c r="C240" t="s">
        <v>260</v>
      </c>
      <c r="D240" t="s">
        <v>135</v>
      </c>
      <c r="E240" s="51">
        <v>8</v>
      </c>
      <c r="F240">
        <v>9</v>
      </c>
      <c r="G240">
        <v>8</v>
      </c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</row>
    <row r="241" spans="1:38" s="50" customFormat="1" ht="15">
      <c r="A241" t="str">
        <f t="shared" si="3"/>
        <v>BurgenlandIndustriekaufmann/Industriekauffrau (gültig bis: 31.08.2026)</v>
      </c>
      <c r="B241">
        <v>241</v>
      </c>
      <c r="C241" t="s">
        <v>260</v>
      </c>
      <c r="D241" t="s">
        <v>138</v>
      </c>
      <c r="E241" s="51">
        <v>5</v>
      </c>
      <c r="F241">
        <v>5</v>
      </c>
      <c r="G241">
        <v>6</v>
      </c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</row>
    <row r="242" spans="1:38" s="50" customFormat="1" ht="15">
      <c r="A242" t="str">
        <f t="shared" si="3"/>
        <v>BurgenlandInstallations- und Gebäudetechnik</v>
      </c>
      <c r="B242">
        <v>242</v>
      </c>
      <c r="C242" t="s">
        <v>260</v>
      </c>
      <c r="D242" t="s">
        <v>141</v>
      </c>
      <c r="E242" s="51">
        <v>5</v>
      </c>
      <c r="F242">
        <v>6</v>
      </c>
      <c r="G242">
        <v>7</v>
      </c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</row>
    <row r="243" spans="1:38" s="50" customFormat="1" ht="15">
      <c r="A243" t="str">
        <f t="shared" si="3"/>
        <v>BurgenlandKanzleiassistent/Kanzleiassistentin</v>
      </c>
      <c r="B243">
        <v>243</v>
      </c>
      <c r="C243" t="s">
        <v>260</v>
      </c>
      <c r="D243" t="s">
        <v>143</v>
      </c>
      <c r="E243" s="51">
        <v>1</v>
      </c>
      <c r="F243">
        <v>2</v>
      </c>
      <c r="G243">
        <v>1</v>
      </c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</row>
    <row r="244" spans="1:38" s="50" customFormat="1" ht="15">
      <c r="A244" t="str">
        <f t="shared" si="3"/>
        <v>BurgenlandKarosseriebautechnik</v>
      </c>
      <c r="B244">
        <v>244</v>
      </c>
      <c r="C244" t="s">
        <v>260</v>
      </c>
      <c r="D244" t="s">
        <v>31</v>
      </c>
      <c r="E244" s="51">
        <v>3</v>
      </c>
      <c r="F244">
        <v>4</v>
      </c>
      <c r="G244">
        <v>3</v>
      </c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</row>
    <row r="245" spans="1:38" s="50" customFormat="1" ht="15">
      <c r="A245" t="str">
        <f t="shared" si="3"/>
        <v>BurgenlandKeramiker/in</v>
      </c>
      <c r="B245">
        <v>245</v>
      </c>
      <c r="C245" t="s">
        <v>260</v>
      </c>
      <c r="D245" t="s">
        <v>145</v>
      </c>
      <c r="E245" s="51"/>
      <c r="F245"/>
      <c r="G245">
        <v>1</v>
      </c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</row>
    <row r="246" spans="1:38" s="50" customFormat="1" ht="15">
      <c r="A246" t="str">
        <f t="shared" si="3"/>
        <v>BurgenlandKoch/Köchin</v>
      </c>
      <c r="B246">
        <v>246</v>
      </c>
      <c r="C246" t="s">
        <v>260</v>
      </c>
      <c r="D246" t="s">
        <v>148</v>
      </c>
      <c r="E246" s="51">
        <v>33</v>
      </c>
      <c r="F246">
        <v>27</v>
      </c>
      <c r="G246">
        <v>32</v>
      </c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</row>
    <row r="247" spans="1:38" s="50" customFormat="1" ht="15">
      <c r="A247" t="str">
        <f t="shared" si="3"/>
        <v>BurgenlandKonditorei (Zuckerbäckerei)</v>
      </c>
      <c r="B247">
        <v>247</v>
      </c>
      <c r="C247" t="s">
        <v>260</v>
      </c>
      <c r="D247" t="s">
        <v>149</v>
      </c>
      <c r="E247" s="51">
        <v>25</v>
      </c>
      <c r="F247">
        <v>23</v>
      </c>
      <c r="G247">
        <v>21</v>
      </c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</row>
    <row r="248" spans="1:38" s="50" customFormat="1" ht="15">
      <c r="A248" t="str">
        <f t="shared" si="3"/>
        <v>BurgenlandKonstrukteur/in</v>
      </c>
      <c r="B248">
        <v>248</v>
      </c>
      <c r="C248" t="s">
        <v>260</v>
      </c>
      <c r="D248" t="s">
        <v>150</v>
      </c>
      <c r="E248" s="51">
        <v>1</v>
      </c>
      <c r="F248">
        <v>1</v>
      </c>
      <c r="G248">
        <v>1</v>
      </c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</row>
    <row r="249" spans="1:38" s="50" customFormat="1" ht="15">
      <c r="A249" t="str">
        <f t="shared" si="3"/>
        <v>BurgenlandKosmetik (Kosmetologie)</v>
      </c>
      <c r="B249">
        <v>249</v>
      </c>
      <c r="C249" t="s">
        <v>260</v>
      </c>
      <c r="D249" t="s">
        <v>563</v>
      </c>
      <c r="E249" s="51">
        <v>3</v>
      </c>
      <c r="F249">
        <v>2</v>
      </c>
      <c r="G249">
        <v>3</v>
      </c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</row>
    <row r="250" spans="1:38" s="50" customFormat="1" ht="15">
      <c r="A250" t="str">
        <f t="shared" si="3"/>
        <v>BurgenlandKosmetik (Kosmetologie) / Fußpflege (Podologie)</v>
      </c>
      <c r="B250">
        <v>250</v>
      </c>
      <c r="C250" t="s">
        <v>260</v>
      </c>
      <c r="D250" t="s">
        <v>564</v>
      </c>
      <c r="E250" s="51"/>
      <c r="F250">
        <v>1</v>
      </c>
      <c r="G250">
        <v>5</v>
      </c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</row>
    <row r="251" spans="1:38" s="50" customFormat="1" ht="15">
      <c r="A251" t="str">
        <f t="shared" si="3"/>
        <v>BurgenlandKraftfahrzeugtechnik</v>
      </c>
      <c r="B251">
        <v>251</v>
      </c>
      <c r="C251" t="s">
        <v>260</v>
      </c>
      <c r="D251" t="s">
        <v>4</v>
      </c>
      <c r="E251" s="51">
        <v>8</v>
      </c>
      <c r="F251">
        <v>13</v>
      </c>
      <c r="G251">
        <v>14</v>
      </c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</row>
    <row r="252" spans="1:38" s="50" customFormat="1" ht="15">
      <c r="A252" t="str">
        <f t="shared" si="3"/>
        <v>BurgenlandKunststofftechnologie</v>
      </c>
      <c r="B252">
        <v>252</v>
      </c>
      <c r="C252" t="s">
        <v>260</v>
      </c>
      <c r="D252" t="s">
        <v>152</v>
      </c>
      <c r="E252" s="51">
        <v>2</v>
      </c>
      <c r="F252">
        <v>2</v>
      </c>
      <c r="G252">
        <v>2</v>
      </c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</row>
    <row r="253" spans="1:38" s="50" customFormat="1" ht="15">
      <c r="A253" t="str">
        <f t="shared" si="3"/>
        <v>BurgenlandKunststoffverfahrenstechnik</v>
      </c>
      <c r="B253">
        <v>253</v>
      </c>
      <c r="C253" t="s">
        <v>260</v>
      </c>
      <c r="D253" t="s">
        <v>153</v>
      </c>
      <c r="E253" s="51">
        <v>1</v>
      </c>
      <c r="F253">
        <v>1</v>
      </c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</row>
    <row r="254" spans="1:38" s="50" customFormat="1" ht="15">
      <c r="A254" t="str">
        <f t="shared" si="3"/>
        <v>BurgenlandLackiertechnik</v>
      </c>
      <c r="B254">
        <v>254</v>
      </c>
      <c r="C254" t="s">
        <v>260</v>
      </c>
      <c r="D254" t="s">
        <v>156</v>
      </c>
      <c r="E254" s="51">
        <v>1</v>
      </c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</row>
    <row r="255" spans="1:38" s="50" customFormat="1" ht="15">
      <c r="A255" t="str">
        <f t="shared" si="3"/>
        <v>BurgenlandLand- und Baumaschinentechnik</v>
      </c>
      <c r="B255">
        <v>255</v>
      </c>
      <c r="C255" t="s">
        <v>260</v>
      </c>
      <c r="D255" t="s">
        <v>157</v>
      </c>
      <c r="E255" s="51"/>
      <c r="F255">
        <v>1</v>
      </c>
      <c r="G255">
        <v>1</v>
      </c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</row>
    <row r="256" spans="1:38" s="50" customFormat="1" ht="15">
      <c r="A256" t="str">
        <f t="shared" si="3"/>
        <v>BurgenlandLebensmitteltechnik</v>
      </c>
      <c r="B256">
        <v>256</v>
      </c>
      <c r="C256" t="s">
        <v>260</v>
      </c>
      <c r="D256" t="s">
        <v>158</v>
      </c>
      <c r="E256" s="51">
        <v>1</v>
      </c>
      <c r="F256">
        <v>3</v>
      </c>
      <c r="G256">
        <v>5</v>
      </c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</row>
    <row r="257" spans="1:38" s="50" customFormat="1" ht="15">
      <c r="A257" t="str">
        <f t="shared" si="3"/>
        <v>BurgenlandMasseur/Masseurin</v>
      </c>
      <c r="B257">
        <v>257</v>
      </c>
      <c r="C257" t="s">
        <v>260</v>
      </c>
      <c r="D257" t="s">
        <v>164</v>
      </c>
      <c r="E257" s="51">
        <v>1</v>
      </c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</row>
    <row r="258" spans="1:38" s="50" customFormat="1" ht="15">
      <c r="A258" t="str">
        <f t="shared" si="3"/>
        <v>BurgenlandMechatronik</v>
      </c>
      <c r="B258">
        <v>258</v>
      </c>
      <c r="C258" t="s">
        <v>260</v>
      </c>
      <c r="D258" t="s">
        <v>26</v>
      </c>
      <c r="E258" s="51">
        <v>9</v>
      </c>
      <c r="F258">
        <v>7</v>
      </c>
      <c r="G258">
        <v>4</v>
      </c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</row>
    <row r="259" spans="1:38" s="50" customFormat="1" ht="15">
      <c r="A259" t="str">
        <f t="shared" ref="A259:A322" si="4">C259&amp;D259</f>
        <v>BurgenlandMetallbearbeitung</v>
      </c>
      <c r="B259">
        <v>259</v>
      </c>
      <c r="C259" t="s">
        <v>260</v>
      </c>
      <c r="D259" t="s">
        <v>168</v>
      </c>
      <c r="E259" s="51">
        <v>3</v>
      </c>
      <c r="F259">
        <v>3</v>
      </c>
      <c r="G259">
        <v>3</v>
      </c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</row>
    <row r="260" spans="1:38" s="50" customFormat="1" ht="15">
      <c r="A260" t="str">
        <f t="shared" si="4"/>
        <v>BurgenlandMetalldesign</v>
      </c>
      <c r="B260">
        <v>260</v>
      </c>
      <c r="C260" t="s">
        <v>260</v>
      </c>
      <c r="D260" t="s">
        <v>169</v>
      </c>
      <c r="E260" s="51"/>
      <c r="F260">
        <v>1</v>
      </c>
      <c r="G260">
        <v>1</v>
      </c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</row>
    <row r="261" spans="1:38" s="50" customFormat="1" ht="15">
      <c r="A261" t="str">
        <f t="shared" si="4"/>
        <v>BurgenlandMetalltechnik</v>
      </c>
      <c r="B261">
        <v>261</v>
      </c>
      <c r="C261" t="s">
        <v>260</v>
      </c>
      <c r="D261" t="s">
        <v>33</v>
      </c>
      <c r="E261" s="51">
        <v>31</v>
      </c>
      <c r="F261">
        <v>28</v>
      </c>
      <c r="G261">
        <v>25</v>
      </c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</row>
    <row r="262" spans="1:38" s="50" customFormat="1" ht="15">
      <c r="A262" t="str">
        <f t="shared" si="4"/>
        <v>BurgenlandOfenbau- und Verlegetechnik</v>
      </c>
      <c r="B262">
        <v>262</v>
      </c>
      <c r="C262" t="s">
        <v>260</v>
      </c>
      <c r="D262" t="s">
        <v>178</v>
      </c>
      <c r="E262" s="51">
        <v>1</v>
      </c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</row>
    <row r="263" spans="1:38" s="50" customFormat="1" ht="15">
      <c r="A263" t="str">
        <f t="shared" si="4"/>
        <v>BurgenlandOrthopädieschuhmacher/in</v>
      </c>
      <c r="B263">
        <v>263</v>
      </c>
      <c r="C263" t="s">
        <v>260</v>
      </c>
      <c r="D263" t="s">
        <v>181</v>
      </c>
      <c r="E263" s="51">
        <v>2</v>
      </c>
      <c r="F263">
        <v>2</v>
      </c>
      <c r="G263">
        <v>2</v>
      </c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</row>
    <row r="264" spans="1:38" s="50" customFormat="1" ht="15">
      <c r="A264" t="str">
        <f t="shared" si="4"/>
        <v>BurgenlandPersonaldienstleistung</v>
      </c>
      <c r="B264">
        <v>264</v>
      </c>
      <c r="C264" t="s">
        <v>260</v>
      </c>
      <c r="D264" t="s">
        <v>184</v>
      </c>
      <c r="E264" s="51">
        <v>3</v>
      </c>
      <c r="F264">
        <v>3</v>
      </c>
      <c r="G264">
        <v>2</v>
      </c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</row>
    <row r="265" spans="1:38" s="50" customFormat="1" ht="15">
      <c r="A265" t="str">
        <f t="shared" si="4"/>
        <v>BurgenlandPflegeassistenz-AV</v>
      </c>
      <c r="B265">
        <v>265</v>
      </c>
      <c r="C265" t="s">
        <v>260</v>
      </c>
      <c r="D265" t="s">
        <v>186</v>
      </c>
      <c r="E265" s="51"/>
      <c r="F265"/>
      <c r="G265">
        <v>2</v>
      </c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</row>
    <row r="266" spans="1:38" s="50" customFormat="1" ht="15">
      <c r="A266" t="str">
        <f t="shared" si="4"/>
        <v>BurgenlandPharmatechnologie</v>
      </c>
      <c r="B266">
        <v>266</v>
      </c>
      <c r="C266" t="s">
        <v>260</v>
      </c>
      <c r="D266" t="s">
        <v>188</v>
      </c>
      <c r="E266" s="51">
        <v>1</v>
      </c>
      <c r="F266">
        <v>1</v>
      </c>
      <c r="G266">
        <v>1</v>
      </c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</row>
    <row r="267" spans="1:38" s="50" customFormat="1" ht="15">
      <c r="A267" t="str">
        <f t="shared" si="4"/>
        <v>BurgenlandPharmazeutisch-kaufmännische Assistenz</v>
      </c>
      <c r="B267">
        <v>267</v>
      </c>
      <c r="C267" t="s">
        <v>260</v>
      </c>
      <c r="D267" t="s">
        <v>19</v>
      </c>
      <c r="E267" s="51">
        <v>52</v>
      </c>
      <c r="F267">
        <v>54</v>
      </c>
      <c r="G267">
        <v>49</v>
      </c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</row>
    <row r="268" spans="1:38" s="50" customFormat="1" ht="15">
      <c r="A268" t="str">
        <f t="shared" si="4"/>
        <v>BurgenlandPlatten- und Fliesenleger/in</v>
      </c>
      <c r="B268">
        <v>268</v>
      </c>
      <c r="C268" t="s">
        <v>260</v>
      </c>
      <c r="D268" t="s">
        <v>190</v>
      </c>
      <c r="E268" s="51"/>
      <c r="F268"/>
      <c r="G268">
        <v>1</v>
      </c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</row>
    <row r="269" spans="1:38" s="50" customFormat="1" ht="15">
      <c r="A269" t="str">
        <f t="shared" si="4"/>
        <v>BurgenlandPolsterer/Polsterin</v>
      </c>
      <c r="B269">
        <v>269</v>
      </c>
      <c r="C269" t="s">
        <v>260</v>
      </c>
      <c r="D269" t="s">
        <v>191</v>
      </c>
      <c r="E269" s="51"/>
      <c r="F269">
        <v>2</v>
      </c>
      <c r="G269">
        <v>1</v>
      </c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</row>
    <row r="270" spans="1:38" s="50" customFormat="1" ht="15">
      <c r="A270" t="str">
        <f t="shared" si="4"/>
        <v>BurgenlandProzesstechnik</v>
      </c>
      <c r="B270">
        <v>270</v>
      </c>
      <c r="C270" t="s">
        <v>260</v>
      </c>
      <c r="D270" t="s">
        <v>193</v>
      </c>
      <c r="E270" s="51">
        <v>3</v>
      </c>
      <c r="F270">
        <v>4</v>
      </c>
      <c r="G270">
        <v>3</v>
      </c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</row>
    <row r="271" spans="1:38" s="50" customFormat="1" ht="15">
      <c r="A271" t="str">
        <f t="shared" si="4"/>
        <v>BurgenlandRauchfangkehrer/Rauchfangkehrerin</v>
      </c>
      <c r="B271">
        <v>271</v>
      </c>
      <c r="C271" t="s">
        <v>260</v>
      </c>
      <c r="D271" t="s">
        <v>196</v>
      </c>
      <c r="E271" s="51"/>
      <c r="F271">
        <v>1</v>
      </c>
      <c r="G271">
        <v>1</v>
      </c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</row>
    <row r="272" spans="1:38" s="50" customFormat="1" ht="15">
      <c r="A272" t="str">
        <f t="shared" si="4"/>
        <v>BurgenlandReisebürokaufmann / Reisebürokauffrau</v>
      </c>
      <c r="B272">
        <v>272</v>
      </c>
      <c r="C272" t="s">
        <v>260</v>
      </c>
      <c r="D272" t="s">
        <v>566</v>
      </c>
      <c r="E272" s="51">
        <v>3</v>
      </c>
      <c r="F272">
        <v>3</v>
      </c>
      <c r="G272">
        <v>3</v>
      </c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</row>
    <row r="273" spans="1:38" s="50" customFormat="1" ht="15">
      <c r="A273" t="str">
        <f t="shared" si="4"/>
        <v>BurgenlandRestaurantfachmann/Restaurantfachfrau</v>
      </c>
      <c r="B273">
        <v>273</v>
      </c>
      <c r="C273" t="s">
        <v>260</v>
      </c>
      <c r="D273" t="s">
        <v>201</v>
      </c>
      <c r="E273" s="51">
        <v>17</v>
      </c>
      <c r="F273">
        <v>18</v>
      </c>
      <c r="G273">
        <v>24</v>
      </c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</row>
    <row r="274" spans="1:38" s="50" customFormat="1" ht="15">
      <c r="A274" t="str">
        <f t="shared" si="4"/>
        <v>BurgenlandSpeditionskaufmann/Speditionskauffrau</v>
      </c>
      <c r="B274">
        <v>274</v>
      </c>
      <c r="C274" t="s">
        <v>260</v>
      </c>
      <c r="D274" t="s">
        <v>210</v>
      </c>
      <c r="E274" s="51">
        <v>1</v>
      </c>
      <c r="F274">
        <v>1</v>
      </c>
      <c r="G274">
        <v>2</v>
      </c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</row>
    <row r="275" spans="1:38" s="50" customFormat="1" ht="15">
      <c r="A275" t="str">
        <f t="shared" si="4"/>
        <v>BurgenlandSpengler/Spenglerin</v>
      </c>
      <c r="B275">
        <v>275</v>
      </c>
      <c r="C275" t="s">
        <v>260</v>
      </c>
      <c r="D275" t="s">
        <v>212</v>
      </c>
      <c r="E275" s="51">
        <v>1</v>
      </c>
      <c r="F275">
        <v>3</v>
      </c>
      <c r="G275">
        <v>1</v>
      </c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</row>
    <row r="276" spans="1:38" s="50" customFormat="1" ht="15">
      <c r="A276" t="str">
        <f t="shared" si="4"/>
        <v>BurgenlandSteinmetz/Steinmetzin</v>
      </c>
      <c r="B276">
        <v>276</v>
      </c>
      <c r="C276" t="s">
        <v>260</v>
      </c>
      <c r="D276" t="s">
        <v>216</v>
      </c>
      <c r="E276" s="51">
        <v>1</v>
      </c>
      <c r="F276">
        <v>1</v>
      </c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</row>
    <row r="277" spans="1:38" s="50" customFormat="1" ht="15">
      <c r="A277" t="str">
        <f t="shared" si="4"/>
        <v>BurgenlandSteuerassistenz</v>
      </c>
      <c r="B277">
        <v>277</v>
      </c>
      <c r="C277" t="s">
        <v>260</v>
      </c>
      <c r="D277" t="s">
        <v>219</v>
      </c>
      <c r="E277" s="51">
        <v>6</v>
      </c>
      <c r="F277">
        <v>5</v>
      </c>
      <c r="G277">
        <v>2</v>
      </c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</row>
    <row r="278" spans="1:38" s="50" customFormat="1" ht="15">
      <c r="A278" t="str">
        <f t="shared" si="4"/>
        <v>BurgenlandSystemgastronomiefachkraft</v>
      </c>
      <c r="B278">
        <v>278</v>
      </c>
      <c r="C278" t="s">
        <v>260</v>
      </c>
      <c r="D278" t="s">
        <v>225</v>
      </c>
      <c r="E278" s="51">
        <v>2</v>
      </c>
      <c r="F278">
        <v>2</v>
      </c>
      <c r="G278">
        <v>1</v>
      </c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</row>
    <row r="279" spans="1:38" s="50" customFormat="1" ht="15">
      <c r="A279" t="str">
        <f t="shared" si="4"/>
        <v>BurgenlandTapezierer/in und Dekorateur/in</v>
      </c>
      <c r="B279">
        <v>279</v>
      </c>
      <c r="C279" t="s">
        <v>260</v>
      </c>
      <c r="D279" t="s">
        <v>226</v>
      </c>
      <c r="E279" s="51">
        <v>2</v>
      </c>
      <c r="F279">
        <v>1</v>
      </c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</row>
    <row r="280" spans="1:38" s="50" customFormat="1" ht="15">
      <c r="A280" t="str">
        <f t="shared" si="4"/>
        <v>BurgenlandTechnischer Zeichner/Technische Zeichnerin</v>
      </c>
      <c r="B280">
        <v>280</v>
      </c>
      <c r="C280" t="s">
        <v>260</v>
      </c>
      <c r="D280" t="s">
        <v>227</v>
      </c>
      <c r="E280" s="51">
        <v>4</v>
      </c>
      <c r="F280">
        <v>3</v>
      </c>
      <c r="G280">
        <v>2</v>
      </c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</row>
    <row r="281" spans="1:38" s="50" customFormat="1" ht="15">
      <c r="A281" t="str">
        <f t="shared" si="4"/>
        <v>BurgenlandTextilgestaltung</v>
      </c>
      <c r="B281">
        <v>281</v>
      </c>
      <c r="C281" t="s">
        <v>260</v>
      </c>
      <c r="D281" t="s">
        <v>229</v>
      </c>
      <c r="E281" s="51">
        <v>1</v>
      </c>
      <c r="F281">
        <v>1</v>
      </c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</row>
    <row r="282" spans="1:38" s="50" customFormat="1" ht="15">
      <c r="A282" t="str">
        <f t="shared" si="4"/>
        <v>BurgenlandTierärztliche Ordinationsassistenz</v>
      </c>
      <c r="B282">
        <v>282</v>
      </c>
      <c r="C282" t="s">
        <v>260</v>
      </c>
      <c r="D282" t="s">
        <v>234</v>
      </c>
      <c r="E282" s="51">
        <v>3</v>
      </c>
      <c r="F282">
        <v>2</v>
      </c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</row>
    <row r="283" spans="1:38" s="50" customFormat="1" ht="15">
      <c r="A283" t="str">
        <f t="shared" si="4"/>
        <v>BurgenlandTierpfleger/in</v>
      </c>
      <c r="B283">
        <v>283</v>
      </c>
      <c r="C283" t="s">
        <v>260</v>
      </c>
      <c r="D283" t="s">
        <v>235</v>
      </c>
      <c r="E283" s="51">
        <v>1</v>
      </c>
      <c r="F283">
        <v>1</v>
      </c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</row>
    <row r="284" spans="1:38" s="50" customFormat="1" ht="15">
      <c r="A284" t="str">
        <f t="shared" si="4"/>
        <v>BurgenlandTischlerei - Schwerpunkt Allgemeine Tischlerei</v>
      </c>
      <c r="B284">
        <v>284</v>
      </c>
      <c r="C284" t="s">
        <v>260</v>
      </c>
      <c r="D284" t="s">
        <v>236</v>
      </c>
      <c r="E284" s="51">
        <v>4</v>
      </c>
      <c r="F284">
        <v>4</v>
      </c>
      <c r="G284">
        <v>3</v>
      </c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</row>
    <row r="285" spans="1:38" s="50" customFormat="1" ht="15">
      <c r="A285" t="str">
        <f t="shared" si="4"/>
        <v>BurgenlandTischlereitechnik - Schwerpunkt Planung</v>
      </c>
      <c r="B285">
        <v>285</v>
      </c>
      <c r="C285" t="s">
        <v>260</v>
      </c>
      <c r="D285" t="s">
        <v>239</v>
      </c>
      <c r="E285" s="51">
        <v>2</v>
      </c>
      <c r="F285">
        <v>2</v>
      </c>
      <c r="G285">
        <v>1</v>
      </c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</row>
    <row r="286" spans="1:38" s="50" customFormat="1" ht="15">
      <c r="A286" t="str">
        <f t="shared" si="4"/>
        <v>BurgenlandTischlereitechnik - Schwerpunkt Produktion</v>
      </c>
      <c r="B286">
        <v>286</v>
      </c>
      <c r="C286" t="s">
        <v>260</v>
      </c>
      <c r="D286" t="s">
        <v>240</v>
      </c>
      <c r="E286" s="51">
        <v>1</v>
      </c>
      <c r="F286">
        <v>1</v>
      </c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</row>
    <row r="287" spans="1:38" s="50" customFormat="1" ht="15">
      <c r="A287" t="str">
        <f t="shared" si="4"/>
        <v>BurgenlandVeranstaltungstechnik</v>
      </c>
      <c r="B287">
        <v>287</v>
      </c>
      <c r="C287" t="s">
        <v>260</v>
      </c>
      <c r="D287" t="s">
        <v>243</v>
      </c>
      <c r="E287" s="51"/>
      <c r="F287"/>
      <c r="G287">
        <v>1</v>
      </c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</row>
    <row r="288" spans="1:38" s="50" customFormat="1" ht="15">
      <c r="A288" t="str">
        <f t="shared" si="4"/>
        <v>BurgenlandVermessungs- und Geoinformationstechnik</v>
      </c>
      <c r="B288">
        <v>288</v>
      </c>
      <c r="C288" t="s">
        <v>260</v>
      </c>
      <c r="D288" t="s">
        <v>246</v>
      </c>
      <c r="E288" s="51"/>
      <c r="F288"/>
      <c r="G288">
        <v>1</v>
      </c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</row>
    <row r="289" spans="1:38" s="50" customFormat="1" ht="15">
      <c r="A289" t="str">
        <f t="shared" si="4"/>
        <v>BurgenlandVerpackungstechnik</v>
      </c>
      <c r="B289">
        <v>289</v>
      </c>
      <c r="C289" t="s">
        <v>260</v>
      </c>
      <c r="D289" t="s">
        <v>248</v>
      </c>
      <c r="E289" s="51">
        <v>1</v>
      </c>
      <c r="F289">
        <v>2</v>
      </c>
      <c r="G289">
        <v>1</v>
      </c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</row>
    <row r="290" spans="1:38" s="50" customFormat="1" ht="15">
      <c r="A290" t="str">
        <f t="shared" si="4"/>
        <v>BurgenlandVersicherungskaufmann/Versicherungskauffrau</v>
      </c>
      <c r="B290">
        <v>290</v>
      </c>
      <c r="C290" t="s">
        <v>260</v>
      </c>
      <c r="D290" t="s">
        <v>249</v>
      </c>
      <c r="E290" s="51">
        <v>9</v>
      </c>
      <c r="F290">
        <v>11</v>
      </c>
      <c r="G290">
        <v>17</v>
      </c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</row>
    <row r="291" spans="1:38" s="50" customFormat="1" ht="15">
      <c r="A291" t="str">
        <f t="shared" si="4"/>
        <v>BurgenlandVerwaltungsassistent/Verwaltungsassistentin</v>
      </c>
      <c r="B291">
        <v>291</v>
      </c>
      <c r="C291" t="s">
        <v>260</v>
      </c>
      <c r="D291" t="s">
        <v>250</v>
      </c>
      <c r="E291" s="51">
        <v>32</v>
      </c>
      <c r="F291">
        <v>47</v>
      </c>
      <c r="G291">
        <v>48</v>
      </c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</row>
    <row r="292" spans="1:38" s="50" customFormat="1" ht="15">
      <c r="A292" t="str">
        <f t="shared" si="4"/>
        <v>BurgenlandZahnärztliche Fachassistenz</v>
      </c>
      <c r="B292">
        <v>292</v>
      </c>
      <c r="C292" t="s">
        <v>260</v>
      </c>
      <c r="D292" t="s">
        <v>257</v>
      </c>
      <c r="E292" s="51">
        <v>6</v>
      </c>
      <c r="F292">
        <v>3</v>
      </c>
      <c r="G292">
        <v>5</v>
      </c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</row>
    <row r="293" spans="1:38" s="50" customFormat="1" ht="15">
      <c r="A293" t="str">
        <f t="shared" si="4"/>
        <v>BurgenlandZahntechnik</v>
      </c>
      <c r="B293">
        <v>293</v>
      </c>
      <c r="C293" t="s">
        <v>260</v>
      </c>
      <c r="D293" t="s">
        <v>258</v>
      </c>
      <c r="E293" s="51">
        <v>3</v>
      </c>
      <c r="F293">
        <v>6</v>
      </c>
      <c r="G293">
        <v>3</v>
      </c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</row>
    <row r="294" spans="1:38" s="50" customFormat="1" ht="15">
      <c r="A294" t="str">
        <f t="shared" si="4"/>
        <v>BurgenlandZimmerei</v>
      </c>
      <c r="B294">
        <v>294</v>
      </c>
      <c r="C294" t="s">
        <v>260</v>
      </c>
      <c r="D294" t="s">
        <v>23</v>
      </c>
      <c r="E294" s="51"/>
      <c r="F294">
        <v>1</v>
      </c>
      <c r="G294">
        <v>1</v>
      </c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</row>
    <row r="295" spans="1:38" s="50" customFormat="1" ht="15">
      <c r="A295" t="str">
        <f t="shared" si="4"/>
        <v>BurgenlandLabortechnik</v>
      </c>
      <c r="B295">
        <v>295</v>
      </c>
      <c r="C295" t="s">
        <v>260</v>
      </c>
      <c r="D295" t="s">
        <v>155</v>
      </c>
      <c r="E295" s="51">
        <v>9</v>
      </c>
      <c r="F295">
        <v>9</v>
      </c>
      <c r="G295">
        <v>7</v>
      </c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</row>
    <row r="296" spans="1:38" s="50" customFormat="1" ht="15">
      <c r="A296" t="str">
        <f t="shared" si="4"/>
        <v>BurgenlandMaler- und Beschichtungstechnik</v>
      </c>
      <c r="B296">
        <v>296</v>
      </c>
      <c r="C296" t="s">
        <v>260</v>
      </c>
      <c r="D296" t="s">
        <v>569</v>
      </c>
      <c r="E296" s="51">
        <v>3</v>
      </c>
      <c r="F296">
        <v>5</v>
      </c>
      <c r="G296">
        <v>4</v>
      </c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</row>
    <row r="297" spans="1:38" s="50" customFormat="1" ht="15">
      <c r="A297" t="str">
        <f t="shared" si="4"/>
        <v>BurgenlandMedienfachkraft</v>
      </c>
      <c r="B297">
        <v>297</v>
      </c>
      <c r="C297" t="s">
        <v>260</v>
      </c>
      <c r="D297" t="s">
        <v>570</v>
      </c>
      <c r="E297" s="51">
        <v>5</v>
      </c>
      <c r="F297">
        <v>6</v>
      </c>
      <c r="G297">
        <v>3</v>
      </c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</row>
    <row r="298" spans="1:38" s="50" customFormat="1" ht="15">
      <c r="A298" t="str">
        <f t="shared" si="4"/>
        <v>KärntenApplikationsentwicklung - Coding</v>
      </c>
      <c r="B298">
        <v>298</v>
      </c>
      <c r="C298" t="s">
        <v>261</v>
      </c>
      <c r="D298" t="s">
        <v>41</v>
      </c>
      <c r="E298" s="51">
        <v>13</v>
      </c>
      <c r="F298">
        <v>11</v>
      </c>
      <c r="G298">
        <v>13</v>
      </c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</row>
    <row r="299" spans="1:38" s="50" customFormat="1" ht="15">
      <c r="A299" t="str">
        <f t="shared" si="4"/>
        <v>KärntenAssistent/Assistentin in der Sicherheitsverwaltung (gültig bis: 31.08.2026)</v>
      </c>
      <c r="B299">
        <v>299</v>
      </c>
      <c r="C299" t="s">
        <v>261</v>
      </c>
      <c r="D299" t="s">
        <v>43</v>
      </c>
      <c r="E299" s="51">
        <v>12</v>
      </c>
      <c r="F299">
        <v>9</v>
      </c>
      <c r="G299">
        <v>13</v>
      </c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</row>
    <row r="300" spans="1:38" s="50" customFormat="1" ht="15">
      <c r="A300" t="str">
        <f t="shared" si="4"/>
        <v>KärntenAugenoptik</v>
      </c>
      <c r="B300">
        <v>300</v>
      </c>
      <c r="C300" t="s">
        <v>261</v>
      </c>
      <c r="D300" t="s">
        <v>44</v>
      </c>
      <c r="E300" s="51">
        <v>44</v>
      </c>
      <c r="F300">
        <v>43</v>
      </c>
      <c r="G300">
        <v>31</v>
      </c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</row>
    <row r="301" spans="1:38" s="50" customFormat="1" ht="15">
      <c r="A301" t="str">
        <f t="shared" si="4"/>
        <v>KärntenBäckerei</v>
      </c>
      <c r="B301">
        <v>301</v>
      </c>
      <c r="C301" t="s">
        <v>261</v>
      </c>
      <c r="D301" t="s">
        <v>45</v>
      </c>
      <c r="E301" s="51">
        <v>12</v>
      </c>
      <c r="F301">
        <v>7</v>
      </c>
      <c r="G301">
        <v>10</v>
      </c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</row>
    <row r="302" spans="1:38" s="50" customFormat="1" ht="15">
      <c r="A302" t="str">
        <f t="shared" si="4"/>
        <v>KärntenBahnreise- und Mobilitätsservice (gültig bis: 30.06.2026)</v>
      </c>
      <c r="B302">
        <v>302</v>
      </c>
      <c r="C302" t="s">
        <v>261</v>
      </c>
      <c r="D302" t="s">
        <v>47</v>
      </c>
      <c r="E302" s="51">
        <v>6</v>
      </c>
      <c r="F302">
        <v>6</v>
      </c>
      <c r="G302">
        <v>8</v>
      </c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</row>
    <row r="303" spans="1:38" s="50" customFormat="1" ht="15">
      <c r="A303" t="str">
        <f t="shared" si="4"/>
        <v>KärntenBankkaufmann/Bankkauffrau</v>
      </c>
      <c r="B303">
        <v>303</v>
      </c>
      <c r="C303" t="s">
        <v>261</v>
      </c>
      <c r="D303" t="s">
        <v>48</v>
      </c>
      <c r="E303" s="51">
        <v>18</v>
      </c>
      <c r="F303">
        <v>19</v>
      </c>
      <c r="G303">
        <v>27</v>
      </c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</row>
    <row r="304" spans="1:38" s="50" customFormat="1" ht="15">
      <c r="A304" t="str">
        <f t="shared" si="4"/>
        <v>KärntenBautechnische Assistenz</v>
      </c>
      <c r="B304">
        <v>304</v>
      </c>
      <c r="C304" t="s">
        <v>261</v>
      </c>
      <c r="D304" t="s">
        <v>49</v>
      </c>
      <c r="E304" s="51">
        <v>6</v>
      </c>
      <c r="F304">
        <v>4</v>
      </c>
      <c r="G304">
        <v>3</v>
      </c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</row>
    <row r="305" spans="1:38" s="50" customFormat="1" ht="15">
      <c r="A305" t="str">
        <f t="shared" si="4"/>
        <v>KärntenBautechnischer Zeichner/Bautechnische Zeichnerin</v>
      </c>
      <c r="B305">
        <v>305</v>
      </c>
      <c r="C305" t="s">
        <v>261</v>
      </c>
      <c r="D305" t="s">
        <v>50</v>
      </c>
      <c r="E305" s="51">
        <v>17</v>
      </c>
      <c r="F305">
        <v>12</v>
      </c>
      <c r="G305">
        <v>11</v>
      </c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</row>
    <row r="306" spans="1:38" s="50" customFormat="1" ht="15">
      <c r="A306" t="str">
        <f t="shared" si="4"/>
        <v>KärntenBekleidungsfertiger/in</v>
      </c>
      <c r="B306">
        <v>306</v>
      </c>
      <c r="C306" t="s">
        <v>261</v>
      </c>
      <c r="D306" t="s">
        <v>52</v>
      </c>
      <c r="E306" s="51">
        <v>1</v>
      </c>
      <c r="F306">
        <v>1</v>
      </c>
      <c r="G306">
        <v>2</v>
      </c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</row>
    <row r="307" spans="1:38" s="50" customFormat="1" ht="15">
      <c r="A307" t="str">
        <f t="shared" si="4"/>
        <v>KärntenBekleidungsgestaltung</v>
      </c>
      <c r="B307">
        <v>307</v>
      </c>
      <c r="C307" t="s">
        <v>261</v>
      </c>
      <c r="D307" t="s">
        <v>53</v>
      </c>
      <c r="E307" s="51">
        <v>2</v>
      </c>
      <c r="F307">
        <v>1</v>
      </c>
      <c r="G307">
        <v>3</v>
      </c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</row>
    <row r="308" spans="1:38" s="50" customFormat="1" ht="15">
      <c r="A308" t="str">
        <f t="shared" si="4"/>
        <v>KärntenBerufskraftfahrer/Berufskraftfahrerin</v>
      </c>
      <c r="B308">
        <v>308</v>
      </c>
      <c r="C308" t="s">
        <v>261</v>
      </c>
      <c r="D308" t="s">
        <v>56</v>
      </c>
      <c r="E308" s="51">
        <v>1</v>
      </c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</row>
    <row r="309" spans="1:38" s="50" customFormat="1" ht="15">
      <c r="A309" t="str">
        <f t="shared" si="4"/>
        <v>KärntenBeschriftungsdesign und Werbetechnik</v>
      </c>
      <c r="B309">
        <v>309</v>
      </c>
      <c r="C309" t="s">
        <v>261</v>
      </c>
      <c r="D309" t="s">
        <v>57</v>
      </c>
      <c r="E309" s="51">
        <v>6</v>
      </c>
      <c r="F309">
        <v>6</v>
      </c>
      <c r="G309">
        <v>5</v>
      </c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</row>
    <row r="310" spans="1:38" s="50" customFormat="1" ht="15">
      <c r="A310" t="str">
        <f t="shared" si="4"/>
        <v>KärntenBetriebslogistikkaufmann/Betriebslogistikkauffrau</v>
      </c>
      <c r="B310">
        <v>310</v>
      </c>
      <c r="C310" t="s">
        <v>261</v>
      </c>
      <c r="D310" t="s">
        <v>61</v>
      </c>
      <c r="E310" s="51">
        <v>27</v>
      </c>
      <c r="F310">
        <v>28</v>
      </c>
      <c r="G310">
        <v>30</v>
      </c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</row>
    <row r="311" spans="1:38" s="50" customFormat="1" ht="15">
      <c r="A311" t="str">
        <f t="shared" si="4"/>
        <v>KärntenBinnenschifffahrt</v>
      </c>
      <c r="B311">
        <v>311</v>
      </c>
      <c r="C311" t="s">
        <v>261</v>
      </c>
      <c r="D311" t="s">
        <v>64</v>
      </c>
      <c r="E311" s="51">
        <v>1</v>
      </c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</row>
    <row r="312" spans="1:38" s="50" customFormat="1" ht="15">
      <c r="A312" t="str">
        <f t="shared" si="4"/>
        <v>KärntenBlechblasinstrumentenerzeuger/in</v>
      </c>
      <c r="B312">
        <v>312</v>
      </c>
      <c r="C312" t="s">
        <v>261</v>
      </c>
      <c r="D312" t="s">
        <v>65</v>
      </c>
      <c r="E312" s="51">
        <v>1</v>
      </c>
      <c r="F312">
        <v>1</v>
      </c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</row>
    <row r="313" spans="1:38" s="50" customFormat="1" ht="15">
      <c r="A313" t="str">
        <f t="shared" si="4"/>
        <v>KärntenBodenleger/in</v>
      </c>
      <c r="B313">
        <v>313</v>
      </c>
      <c r="C313" t="s">
        <v>261</v>
      </c>
      <c r="D313" t="s">
        <v>66</v>
      </c>
      <c r="E313" s="51">
        <v>2</v>
      </c>
      <c r="F313">
        <v>1</v>
      </c>
      <c r="G313">
        <v>2</v>
      </c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</row>
    <row r="314" spans="1:38" s="50" customFormat="1" ht="15">
      <c r="A314" t="str">
        <f t="shared" si="4"/>
        <v>KärntenBuch- und Medienwirtschaft</v>
      </c>
      <c r="B314">
        <v>314</v>
      </c>
      <c r="C314" t="s">
        <v>261</v>
      </c>
      <c r="D314" t="s">
        <v>70</v>
      </c>
      <c r="E314" s="51">
        <v>6</v>
      </c>
      <c r="F314">
        <v>5</v>
      </c>
      <c r="G314">
        <v>10</v>
      </c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</row>
    <row r="315" spans="1:38" s="50" customFormat="1" ht="15">
      <c r="A315" t="str">
        <f t="shared" si="4"/>
        <v>KärntenBürokaufmann/Bürokauffrau</v>
      </c>
      <c r="B315">
        <v>315</v>
      </c>
      <c r="C315" t="s">
        <v>261</v>
      </c>
      <c r="D315" t="s">
        <v>73</v>
      </c>
      <c r="E315" s="51">
        <v>162</v>
      </c>
      <c r="F315">
        <v>155</v>
      </c>
      <c r="G315">
        <v>135</v>
      </c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</row>
    <row r="316" spans="1:38" s="50" customFormat="1" ht="15">
      <c r="A316" t="str">
        <f t="shared" si="4"/>
        <v>KärntenChemieverfahrenstechnik</v>
      </c>
      <c r="B316">
        <v>316</v>
      </c>
      <c r="C316" t="s">
        <v>261</v>
      </c>
      <c r="D316" t="s">
        <v>75</v>
      </c>
      <c r="E316" s="51"/>
      <c r="F316"/>
      <c r="G316">
        <v>3</v>
      </c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</row>
    <row r="317" spans="1:38" s="50" customFormat="1" ht="15">
      <c r="A317" t="str">
        <f t="shared" si="4"/>
        <v>KärntenDachdecker/Dachdeckerin</v>
      </c>
      <c r="B317">
        <v>317</v>
      </c>
      <c r="C317" t="s">
        <v>261</v>
      </c>
      <c r="D317" t="s">
        <v>78</v>
      </c>
      <c r="E317" s="51">
        <v>3</v>
      </c>
      <c r="F317">
        <v>5</v>
      </c>
      <c r="G317">
        <v>8</v>
      </c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</row>
    <row r="318" spans="1:38" s="50" customFormat="1" ht="15">
      <c r="A318" t="str">
        <f t="shared" si="4"/>
        <v>KärntenDrogist/Drogistin</v>
      </c>
      <c r="B318">
        <v>318</v>
      </c>
      <c r="C318" t="s">
        <v>261</v>
      </c>
      <c r="D318" t="s">
        <v>80</v>
      </c>
      <c r="E318" s="51">
        <v>16</v>
      </c>
      <c r="F318">
        <v>10</v>
      </c>
      <c r="G318">
        <v>9</v>
      </c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</row>
    <row r="319" spans="1:38" s="50" customFormat="1" ht="15">
      <c r="A319" t="str">
        <f t="shared" si="4"/>
        <v>KärntenDrucktechnik</v>
      </c>
      <c r="B319">
        <v>319</v>
      </c>
      <c r="C319" t="s">
        <v>261</v>
      </c>
      <c r="D319" t="s">
        <v>81</v>
      </c>
      <c r="E319" s="51">
        <v>2</v>
      </c>
      <c r="F319">
        <v>2</v>
      </c>
      <c r="G319">
        <v>3</v>
      </c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</row>
    <row r="320" spans="1:38" s="50" customFormat="1" ht="15">
      <c r="A320" t="str">
        <f t="shared" si="4"/>
        <v>KärntenDruckvorstufentechniker/in</v>
      </c>
      <c r="B320">
        <v>320</v>
      </c>
      <c r="C320" t="s">
        <v>261</v>
      </c>
      <c r="D320" t="s">
        <v>82</v>
      </c>
      <c r="E320" s="51"/>
      <c r="F320"/>
      <c r="G320">
        <v>1</v>
      </c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</row>
    <row r="321" spans="1:38" s="50" customFormat="1" ht="15">
      <c r="A321" t="str">
        <f t="shared" si="4"/>
        <v>KärntenE-Commerce-Kaufmann/E-Commerce-Kauffrau</v>
      </c>
      <c r="B321">
        <v>321</v>
      </c>
      <c r="C321" t="s">
        <v>261</v>
      </c>
      <c r="D321" t="s">
        <v>83</v>
      </c>
      <c r="E321" s="51">
        <v>6</v>
      </c>
      <c r="F321">
        <v>3</v>
      </c>
      <c r="G321">
        <v>3</v>
      </c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</row>
    <row r="322" spans="1:38" s="50" customFormat="1" ht="15">
      <c r="A322" t="str">
        <f t="shared" si="4"/>
        <v>KärntenEinkäufer/Einkäuferin</v>
      </c>
      <c r="B322">
        <v>322</v>
      </c>
      <c r="C322" t="s">
        <v>261</v>
      </c>
      <c r="D322" t="s">
        <v>85</v>
      </c>
      <c r="E322" s="51">
        <v>1</v>
      </c>
      <c r="F322"/>
      <c r="G322">
        <v>1</v>
      </c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</row>
    <row r="323" spans="1:38" s="50" customFormat="1" ht="15">
      <c r="A323" t="str">
        <f t="shared" ref="A323:A386" si="5">C323&amp;D323</f>
        <v>KärntenEinzelhandel</v>
      </c>
      <c r="B323">
        <v>323</v>
      </c>
      <c r="C323" t="s">
        <v>261</v>
      </c>
      <c r="D323" t="s">
        <v>86</v>
      </c>
      <c r="E323" s="51">
        <v>522</v>
      </c>
      <c r="F323">
        <v>490</v>
      </c>
      <c r="G323">
        <v>442</v>
      </c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</row>
    <row r="324" spans="1:38" s="50" customFormat="1" ht="15">
      <c r="A324" t="str">
        <f t="shared" si="5"/>
        <v>KärntenElektronik</v>
      </c>
      <c r="B324">
        <v>324</v>
      </c>
      <c r="C324" t="s">
        <v>261</v>
      </c>
      <c r="D324" t="s">
        <v>88</v>
      </c>
      <c r="E324" s="51">
        <v>2</v>
      </c>
      <c r="F324">
        <v>1</v>
      </c>
      <c r="G324">
        <v>1</v>
      </c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</row>
    <row r="325" spans="1:38" s="50" customFormat="1" ht="15">
      <c r="A325" t="str">
        <f t="shared" si="5"/>
        <v>KärntenElektrotechnik</v>
      </c>
      <c r="B325">
        <v>325</v>
      </c>
      <c r="C325" t="s">
        <v>261</v>
      </c>
      <c r="D325" t="s">
        <v>89</v>
      </c>
      <c r="E325" s="51">
        <v>109</v>
      </c>
      <c r="F325">
        <v>118</v>
      </c>
      <c r="G325">
        <v>122</v>
      </c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</row>
    <row r="326" spans="1:38" s="50" customFormat="1" ht="15">
      <c r="A326" t="str">
        <f t="shared" si="5"/>
        <v>KärntenEntsorgungs- und Recyclingfachkraft</v>
      </c>
      <c r="B326">
        <v>326</v>
      </c>
      <c r="C326" t="s">
        <v>261</v>
      </c>
      <c r="D326" t="s">
        <v>90</v>
      </c>
      <c r="E326" s="51"/>
      <c r="F326">
        <v>1</v>
      </c>
      <c r="G326">
        <v>1</v>
      </c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</row>
    <row r="327" spans="1:38" s="50" customFormat="1" ht="15">
      <c r="A327" t="str">
        <f t="shared" si="5"/>
        <v>KärntenEventkaufmann/Eventkauffrau (gültig bis: 31.08.2026)</v>
      </c>
      <c r="B327">
        <v>327</v>
      </c>
      <c r="C327" t="s">
        <v>261</v>
      </c>
      <c r="D327" t="s">
        <v>91</v>
      </c>
      <c r="E327" s="51">
        <v>1</v>
      </c>
      <c r="F327"/>
      <c r="G327">
        <v>1</v>
      </c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</row>
    <row r="328" spans="1:38" s="50" customFormat="1" ht="15">
      <c r="A328" t="str">
        <f t="shared" si="5"/>
        <v>KärntenFahrradmechatronik (gültig bis: 31.12.2026)</v>
      </c>
      <c r="B328">
        <v>328</v>
      </c>
      <c r="C328" t="s">
        <v>261</v>
      </c>
      <c r="D328" t="s">
        <v>92</v>
      </c>
      <c r="E328" s="51"/>
      <c r="F328">
        <v>1</v>
      </c>
      <c r="G328">
        <v>1</v>
      </c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</row>
    <row r="329" spans="1:38" s="50" customFormat="1" ht="15">
      <c r="A329" t="str">
        <f t="shared" si="5"/>
        <v>KärntenFertigteilhausbau</v>
      </c>
      <c r="B329">
        <v>329</v>
      </c>
      <c r="C329" t="s">
        <v>261</v>
      </c>
      <c r="D329" t="s">
        <v>97</v>
      </c>
      <c r="E329" s="51">
        <v>1</v>
      </c>
      <c r="F329">
        <v>1</v>
      </c>
      <c r="G329">
        <v>1</v>
      </c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</row>
    <row r="330" spans="1:38" s="50" customFormat="1" ht="15">
      <c r="A330" t="str">
        <f t="shared" si="5"/>
        <v>KärntenFertigungsmesstechnik (gültig bis: 31.08.2027)</v>
      </c>
      <c r="B330">
        <v>330</v>
      </c>
      <c r="C330" t="s">
        <v>261</v>
      </c>
      <c r="D330" t="s">
        <v>98</v>
      </c>
      <c r="E330" s="51"/>
      <c r="F330">
        <v>1</v>
      </c>
      <c r="G330">
        <v>1</v>
      </c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</row>
    <row r="331" spans="1:38" s="50" customFormat="1" ht="15">
      <c r="A331" t="str">
        <f t="shared" si="5"/>
        <v>KärntenFinanz- und Rechnungswesenassistenz</v>
      </c>
      <c r="B331">
        <v>331</v>
      </c>
      <c r="C331" t="s">
        <v>261</v>
      </c>
      <c r="D331" t="s">
        <v>99</v>
      </c>
      <c r="E331" s="51">
        <v>12</v>
      </c>
      <c r="F331">
        <v>8</v>
      </c>
      <c r="G331">
        <v>9</v>
      </c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</row>
    <row r="332" spans="1:38" s="50" customFormat="1" ht="15">
      <c r="A332" t="str">
        <f t="shared" si="5"/>
        <v>KärntenFinanzdienstleistungskaufmann/ Finanzdienstleistungskauffrau</v>
      </c>
      <c r="B332">
        <v>332</v>
      </c>
      <c r="C332" t="s">
        <v>261</v>
      </c>
      <c r="D332" t="s">
        <v>100</v>
      </c>
      <c r="E332" s="51">
        <v>8</v>
      </c>
      <c r="F332">
        <v>8</v>
      </c>
      <c r="G332">
        <v>7</v>
      </c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</row>
    <row r="333" spans="1:38" s="50" customFormat="1" ht="15">
      <c r="A333" t="str">
        <f t="shared" si="5"/>
        <v>KärntenFitnessbetreuung</v>
      </c>
      <c r="B333">
        <v>333</v>
      </c>
      <c r="C333" t="s">
        <v>261</v>
      </c>
      <c r="D333" t="s">
        <v>101</v>
      </c>
      <c r="E333" s="51">
        <v>10</v>
      </c>
      <c r="F333">
        <v>8</v>
      </c>
      <c r="G333">
        <v>9</v>
      </c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</row>
    <row r="334" spans="1:38" s="50" customFormat="1" ht="15">
      <c r="A334" t="str">
        <f t="shared" si="5"/>
        <v>KärntenFleischverarbeitung</v>
      </c>
      <c r="B334">
        <v>334</v>
      </c>
      <c r="C334" t="s">
        <v>261</v>
      </c>
      <c r="D334" t="s">
        <v>103</v>
      </c>
      <c r="E334" s="51">
        <v>2</v>
      </c>
      <c r="F334">
        <v>2</v>
      </c>
      <c r="G334">
        <v>2</v>
      </c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</row>
    <row r="335" spans="1:38" s="50" customFormat="1" ht="15">
      <c r="A335" t="str">
        <f t="shared" si="5"/>
        <v>KärntenFlorist/Floristin</v>
      </c>
      <c r="B335">
        <v>335</v>
      </c>
      <c r="C335" t="s">
        <v>261</v>
      </c>
      <c r="D335" t="s">
        <v>105</v>
      </c>
      <c r="E335" s="51">
        <v>23</v>
      </c>
      <c r="F335">
        <v>23</v>
      </c>
      <c r="G335">
        <v>29</v>
      </c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</row>
    <row r="336" spans="1:38" s="50" customFormat="1" ht="15">
      <c r="A336" t="str">
        <f t="shared" si="5"/>
        <v>KärntenFriseur (Stylist)/Friseurin (Stylistin)</v>
      </c>
      <c r="B336">
        <v>336</v>
      </c>
      <c r="C336" t="s">
        <v>261</v>
      </c>
      <c r="D336" t="s">
        <v>109</v>
      </c>
      <c r="E336" s="51">
        <v>144</v>
      </c>
      <c r="F336">
        <v>136</v>
      </c>
      <c r="G336">
        <v>126</v>
      </c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</row>
    <row r="337" spans="1:38" s="50" customFormat="1" ht="15">
      <c r="A337" t="str">
        <f t="shared" si="5"/>
        <v>KärntenFußpflege (Podologie)</v>
      </c>
      <c r="B337">
        <v>337</v>
      </c>
      <c r="C337" t="s">
        <v>261</v>
      </c>
      <c r="D337" t="s">
        <v>561</v>
      </c>
      <c r="E337" s="51">
        <v>40</v>
      </c>
      <c r="F337">
        <v>33</v>
      </c>
      <c r="G337">
        <v>12</v>
      </c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</row>
    <row r="338" spans="1:38" s="50" customFormat="1" ht="15">
      <c r="A338" t="str">
        <f t="shared" si="5"/>
        <v>KärntenGarten- und Grünflächengestaltung</v>
      </c>
      <c r="B338">
        <v>338</v>
      </c>
      <c r="C338" t="s">
        <v>261</v>
      </c>
      <c r="D338" t="s">
        <v>110</v>
      </c>
      <c r="E338" s="51">
        <v>7</v>
      </c>
      <c r="F338">
        <v>3</v>
      </c>
      <c r="G338">
        <v>3</v>
      </c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</row>
    <row r="339" spans="1:38" s="50" customFormat="1" ht="15">
      <c r="A339" t="str">
        <f t="shared" si="5"/>
        <v>KärntenGastronomiefachmann/Gastronomiefachfrau</v>
      </c>
      <c r="B339">
        <v>339</v>
      </c>
      <c r="C339" t="s">
        <v>261</v>
      </c>
      <c r="D339" t="s">
        <v>111</v>
      </c>
      <c r="E339" s="51">
        <v>21</v>
      </c>
      <c r="F339">
        <v>19</v>
      </c>
      <c r="G339">
        <v>20</v>
      </c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</row>
    <row r="340" spans="1:38" s="50" customFormat="1" ht="15">
      <c r="A340" t="str">
        <f t="shared" si="5"/>
        <v>KärntenGlasbautechnik</v>
      </c>
      <c r="B340">
        <v>340</v>
      </c>
      <c r="C340" t="s">
        <v>261</v>
      </c>
      <c r="D340" t="s">
        <v>115</v>
      </c>
      <c r="E340" s="51">
        <v>2</v>
      </c>
      <c r="F340">
        <v>4</v>
      </c>
      <c r="G340">
        <v>4</v>
      </c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</row>
    <row r="341" spans="1:38" s="50" customFormat="1" ht="15">
      <c r="A341" t="str">
        <f t="shared" si="5"/>
        <v>KärntenGroßhandelskaufmann/Großhandelskauffrau</v>
      </c>
      <c r="B341">
        <v>341</v>
      </c>
      <c r="C341" t="s">
        <v>261</v>
      </c>
      <c r="D341" t="s">
        <v>122</v>
      </c>
      <c r="E341" s="51">
        <v>26</v>
      </c>
      <c r="F341">
        <v>29</v>
      </c>
      <c r="G341">
        <v>23</v>
      </c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</row>
    <row r="342" spans="1:38" s="50" customFormat="1" ht="15">
      <c r="A342" t="str">
        <f t="shared" si="5"/>
        <v>KärntenHarmonikamacher/in</v>
      </c>
      <c r="B342">
        <v>342</v>
      </c>
      <c r="C342" t="s">
        <v>261</v>
      </c>
      <c r="D342" t="s">
        <v>125</v>
      </c>
      <c r="E342" s="51">
        <v>2</v>
      </c>
      <c r="F342">
        <v>2</v>
      </c>
      <c r="G342">
        <v>1</v>
      </c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</row>
    <row r="343" spans="1:38" s="50" customFormat="1" ht="15">
      <c r="A343" t="str">
        <f t="shared" si="5"/>
        <v>KärntenHochbau (gültig bis: 31.12.2027)</v>
      </c>
      <c r="B343">
        <v>343</v>
      </c>
      <c r="C343" t="s">
        <v>261</v>
      </c>
      <c r="D343" t="s">
        <v>562</v>
      </c>
      <c r="E343" s="51">
        <v>5</v>
      </c>
      <c r="F343">
        <v>6</v>
      </c>
      <c r="G343">
        <v>2</v>
      </c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</row>
    <row r="344" spans="1:38" s="50" customFormat="1" ht="15">
      <c r="A344" t="str">
        <f t="shared" si="5"/>
        <v>KärntenHolztechnik</v>
      </c>
      <c r="B344">
        <v>344</v>
      </c>
      <c r="C344" t="s">
        <v>261</v>
      </c>
      <c r="D344" t="s">
        <v>131</v>
      </c>
      <c r="E344" s="51">
        <v>22</v>
      </c>
      <c r="F344">
        <v>16</v>
      </c>
      <c r="G344">
        <v>13</v>
      </c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</row>
    <row r="345" spans="1:38" s="50" customFormat="1" ht="15">
      <c r="A345" t="str">
        <f t="shared" si="5"/>
        <v>KärntenHörgeräteakustiker/in</v>
      </c>
      <c r="B345">
        <v>345</v>
      </c>
      <c r="C345" t="s">
        <v>261</v>
      </c>
      <c r="D345" t="s">
        <v>132</v>
      </c>
      <c r="E345" s="51">
        <v>4</v>
      </c>
      <c r="F345">
        <v>8</v>
      </c>
      <c r="G345">
        <v>11</v>
      </c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</row>
    <row r="346" spans="1:38" s="50" customFormat="1" ht="15">
      <c r="A346" t="str">
        <f t="shared" si="5"/>
        <v>KärntenHotel- und Gastgewerbeassistent/in</v>
      </c>
      <c r="B346">
        <v>346</v>
      </c>
      <c r="C346" t="s">
        <v>261</v>
      </c>
      <c r="D346" t="s">
        <v>133</v>
      </c>
      <c r="E346" s="51">
        <v>71</v>
      </c>
      <c r="F346">
        <v>74</v>
      </c>
      <c r="G346">
        <v>70</v>
      </c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</row>
    <row r="347" spans="1:38" s="50" customFormat="1" ht="15">
      <c r="A347" t="str">
        <f t="shared" si="5"/>
        <v>KärntenHotel- und Restaurantfachmann/Hotel- und Restaurantfachfrau</v>
      </c>
      <c r="B347">
        <v>347</v>
      </c>
      <c r="C347" t="s">
        <v>261</v>
      </c>
      <c r="D347" t="s">
        <v>134</v>
      </c>
      <c r="E347" s="51">
        <v>1</v>
      </c>
      <c r="F347">
        <v>3</v>
      </c>
      <c r="G347">
        <v>8</v>
      </c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</row>
    <row r="348" spans="1:38" s="50" customFormat="1" ht="15">
      <c r="A348" t="str">
        <f t="shared" si="5"/>
        <v>KärntenHotelkaufmann/Hotelkauffrau</v>
      </c>
      <c r="B348">
        <v>348</v>
      </c>
      <c r="C348" t="s">
        <v>261</v>
      </c>
      <c r="D348" t="s">
        <v>135</v>
      </c>
      <c r="E348" s="51">
        <v>3</v>
      </c>
      <c r="F348">
        <v>3</v>
      </c>
      <c r="G348">
        <v>4</v>
      </c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</row>
    <row r="349" spans="1:38" s="50" customFormat="1" ht="15">
      <c r="A349" t="str">
        <f t="shared" si="5"/>
        <v>KärntenHufschmied/in</v>
      </c>
      <c r="B349">
        <v>349</v>
      </c>
      <c r="C349" t="s">
        <v>261</v>
      </c>
      <c r="D349" t="s">
        <v>136</v>
      </c>
      <c r="E349" s="51"/>
      <c r="F349"/>
      <c r="G349">
        <v>1</v>
      </c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</row>
    <row r="350" spans="1:38" s="50" customFormat="1" ht="15">
      <c r="A350" t="str">
        <f t="shared" si="5"/>
        <v>KärntenImmobilienkaufmann/Immobilienkauffrau</v>
      </c>
      <c r="B350">
        <v>350</v>
      </c>
      <c r="C350" t="s">
        <v>261</v>
      </c>
      <c r="D350" t="s">
        <v>137</v>
      </c>
      <c r="E350" s="51">
        <v>4</v>
      </c>
      <c r="F350">
        <v>3</v>
      </c>
      <c r="G350">
        <v>2</v>
      </c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</row>
    <row r="351" spans="1:38" s="50" customFormat="1" ht="15">
      <c r="A351" t="str">
        <f t="shared" si="5"/>
        <v>KärntenIndustriekaufmann/Industriekauffrau (gültig bis: 31.08.2026)</v>
      </c>
      <c r="B351">
        <v>351</v>
      </c>
      <c r="C351" t="s">
        <v>261</v>
      </c>
      <c r="D351" t="s">
        <v>138</v>
      </c>
      <c r="E351" s="51">
        <v>6</v>
      </c>
      <c r="F351">
        <v>8</v>
      </c>
      <c r="G351">
        <v>2</v>
      </c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</row>
    <row r="352" spans="1:38" s="50" customFormat="1" ht="15">
      <c r="A352" t="str">
        <f t="shared" si="5"/>
        <v>KärntenInformationstechnologie</v>
      </c>
      <c r="B352">
        <v>352</v>
      </c>
      <c r="C352" t="s">
        <v>261</v>
      </c>
      <c r="D352" t="s">
        <v>34</v>
      </c>
      <c r="E352" s="51">
        <v>10</v>
      </c>
      <c r="F352">
        <v>14</v>
      </c>
      <c r="G352">
        <v>19</v>
      </c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</row>
    <row r="353" spans="1:38" s="50" customFormat="1" ht="15">
      <c r="A353" t="str">
        <f t="shared" si="5"/>
        <v>KärntenInstallations- und Gebäudetechnik</v>
      </c>
      <c r="B353">
        <v>353</v>
      </c>
      <c r="C353" t="s">
        <v>261</v>
      </c>
      <c r="D353" t="s">
        <v>141</v>
      </c>
      <c r="E353" s="51">
        <v>14</v>
      </c>
      <c r="F353">
        <v>11</v>
      </c>
      <c r="G353">
        <v>9</v>
      </c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</row>
    <row r="354" spans="1:38" s="50" customFormat="1" ht="15">
      <c r="A354" t="str">
        <f t="shared" si="5"/>
        <v>KärntenKälteanlagentechnik</v>
      </c>
      <c r="B354">
        <v>354</v>
      </c>
      <c r="C354" t="s">
        <v>261</v>
      </c>
      <c r="D354" t="s">
        <v>142</v>
      </c>
      <c r="E354" s="51">
        <v>3</v>
      </c>
      <c r="F354">
        <v>4</v>
      </c>
      <c r="G354">
        <v>3</v>
      </c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</row>
    <row r="355" spans="1:38" s="50" customFormat="1" ht="15">
      <c r="A355" t="str">
        <f t="shared" si="5"/>
        <v>KärntenKanzleiassistent/Kanzleiassistentin</v>
      </c>
      <c r="B355">
        <v>355</v>
      </c>
      <c r="C355" t="s">
        <v>261</v>
      </c>
      <c r="D355" t="s">
        <v>143</v>
      </c>
      <c r="E355" s="51">
        <v>14</v>
      </c>
      <c r="F355">
        <v>16</v>
      </c>
      <c r="G355">
        <v>14</v>
      </c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</row>
    <row r="356" spans="1:38" s="50" customFormat="1" ht="15">
      <c r="A356" t="str">
        <f t="shared" si="5"/>
        <v>KärntenKarosseriebautechnik</v>
      </c>
      <c r="B356">
        <v>356</v>
      </c>
      <c r="C356" t="s">
        <v>261</v>
      </c>
      <c r="D356" t="s">
        <v>31</v>
      </c>
      <c r="E356" s="51">
        <v>20</v>
      </c>
      <c r="F356">
        <v>26</v>
      </c>
      <c r="G356">
        <v>23</v>
      </c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</row>
    <row r="357" spans="1:38" s="37" customFormat="1" ht="15">
      <c r="A357" t="str">
        <f t="shared" si="5"/>
        <v>KärntenKoch/Köchin</v>
      </c>
      <c r="B357">
        <v>357</v>
      </c>
      <c r="C357" t="s">
        <v>261</v>
      </c>
      <c r="D357" t="s">
        <v>148</v>
      </c>
      <c r="E357" s="51">
        <v>70</v>
      </c>
      <c r="F357">
        <v>72</v>
      </c>
      <c r="G357">
        <v>62</v>
      </c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</row>
    <row r="358" spans="1:38" s="37" customFormat="1" ht="15">
      <c r="A358" t="str">
        <f t="shared" si="5"/>
        <v>KärntenKonditorei (Zuckerbäckerei)</v>
      </c>
      <c r="B358">
        <v>358</v>
      </c>
      <c r="C358" t="s">
        <v>261</v>
      </c>
      <c r="D358" t="s">
        <v>149</v>
      </c>
      <c r="E358" s="51">
        <v>57</v>
      </c>
      <c r="F358">
        <v>63</v>
      </c>
      <c r="G358">
        <v>51</v>
      </c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</row>
    <row r="359" spans="1:38" s="50" customFormat="1" ht="15">
      <c r="A359" t="str">
        <f t="shared" si="5"/>
        <v>KärntenKosmetik (Kosmetologie)</v>
      </c>
      <c r="B359">
        <v>359</v>
      </c>
      <c r="C359" t="s">
        <v>261</v>
      </c>
      <c r="D359" t="s">
        <v>563</v>
      </c>
      <c r="E359" s="51">
        <v>9</v>
      </c>
      <c r="F359">
        <v>3</v>
      </c>
      <c r="G359">
        <v>3</v>
      </c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</row>
    <row r="360" spans="1:38" s="50" customFormat="1" ht="15">
      <c r="A360" t="str">
        <f t="shared" si="5"/>
        <v>KärntenKosmetik (Kosmetologie) / Fußpflege (Podologie)</v>
      </c>
      <c r="B360">
        <v>360</v>
      </c>
      <c r="C360" t="s">
        <v>261</v>
      </c>
      <c r="D360" t="s">
        <v>564</v>
      </c>
      <c r="E360" s="51"/>
      <c r="F360">
        <v>7</v>
      </c>
      <c r="G360">
        <v>18</v>
      </c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</row>
    <row r="361" spans="1:38" s="50" customFormat="1" ht="15">
      <c r="A361" t="str">
        <f t="shared" si="5"/>
        <v>KärntenKraftfahrzeugtechnik</v>
      </c>
      <c r="B361">
        <v>361</v>
      </c>
      <c r="C361" t="s">
        <v>261</v>
      </c>
      <c r="D361" t="s">
        <v>4</v>
      </c>
      <c r="E361" s="51">
        <v>31</v>
      </c>
      <c r="F361">
        <v>37</v>
      </c>
      <c r="G361">
        <v>32</v>
      </c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</row>
    <row r="362" spans="1:38" s="50" customFormat="1" ht="15">
      <c r="A362" t="str">
        <f t="shared" si="5"/>
        <v>KärntenKunststofftechnologie</v>
      </c>
      <c r="B362">
        <v>362</v>
      </c>
      <c r="C362" t="s">
        <v>261</v>
      </c>
      <c r="D362" t="s">
        <v>152</v>
      </c>
      <c r="E362" s="51">
        <v>4</v>
      </c>
      <c r="F362">
        <v>2</v>
      </c>
      <c r="G362">
        <v>1</v>
      </c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</row>
    <row r="363" spans="1:38" s="50" customFormat="1" ht="15">
      <c r="A363" t="str">
        <f t="shared" si="5"/>
        <v>KärntenKunststoffverfahrenstechnik</v>
      </c>
      <c r="B363">
        <v>363</v>
      </c>
      <c r="C363" t="s">
        <v>261</v>
      </c>
      <c r="D363" t="s">
        <v>153</v>
      </c>
      <c r="E363" s="51"/>
      <c r="F363">
        <v>1</v>
      </c>
      <c r="G363">
        <v>1</v>
      </c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</row>
    <row r="364" spans="1:38" s="50" customFormat="1" ht="15">
      <c r="A364" t="str">
        <f t="shared" si="5"/>
        <v>KärntenLackiertechnik</v>
      </c>
      <c r="B364">
        <v>364</v>
      </c>
      <c r="C364" t="s">
        <v>261</v>
      </c>
      <c r="D364" t="s">
        <v>156</v>
      </c>
      <c r="E364" s="51">
        <v>4</v>
      </c>
      <c r="F364">
        <v>6</v>
      </c>
      <c r="G364">
        <v>7</v>
      </c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</row>
    <row r="365" spans="1:38" s="50" customFormat="1" ht="15">
      <c r="A365" t="str">
        <f t="shared" si="5"/>
        <v>KärntenLand- und Baumaschinentechnik</v>
      </c>
      <c r="B365">
        <v>365</v>
      </c>
      <c r="C365" t="s">
        <v>261</v>
      </c>
      <c r="D365" t="s">
        <v>157</v>
      </c>
      <c r="E365" s="51">
        <v>5</v>
      </c>
      <c r="F365">
        <v>6</v>
      </c>
      <c r="G365">
        <v>7</v>
      </c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</row>
    <row r="366" spans="1:38" s="50" customFormat="1" ht="15">
      <c r="A366" t="str">
        <f t="shared" si="5"/>
        <v>KärntenLebensmitteltechnik</v>
      </c>
      <c r="B366">
        <v>366</v>
      </c>
      <c r="C366" t="s">
        <v>261</v>
      </c>
      <c r="D366" t="s">
        <v>158</v>
      </c>
      <c r="E366" s="51"/>
      <c r="F366"/>
      <c r="G366">
        <v>1</v>
      </c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</row>
    <row r="367" spans="1:38" s="50" customFormat="1" ht="15">
      <c r="A367" t="str">
        <f t="shared" si="5"/>
        <v>KärntenMaskenbildner/Maskenbildnerin (gültig bis: 31.12.2026)</v>
      </c>
      <c r="B367">
        <v>367</v>
      </c>
      <c r="C367" t="s">
        <v>261</v>
      </c>
      <c r="D367" t="s">
        <v>163</v>
      </c>
      <c r="E367" s="51">
        <v>1</v>
      </c>
      <c r="F367"/>
      <c r="G367">
        <v>1</v>
      </c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</row>
    <row r="368" spans="1:38" s="50" customFormat="1" ht="15">
      <c r="A368" t="str">
        <f t="shared" si="5"/>
        <v>KärntenMasseur/Masseurin</v>
      </c>
      <c r="B368">
        <v>368</v>
      </c>
      <c r="C368" t="s">
        <v>261</v>
      </c>
      <c r="D368" t="s">
        <v>164</v>
      </c>
      <c r="E368" s="51">
        <v>5</v>
      </c>
      <c r="F368">
        <v>4</v>
      </c>
      <c r="G368">
        <v>7</v>
      </c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</row>
    <row r="369" spans="1:38" s="50" customFormat="1" ht="15">
      <c r="A369" t="str">
        <f t="shared" si="5"/>
        <v>KärntenMechatronik</v>
      </c>
      <c r="B369">
        <v>369</v>
      </c>
      <c r="C369" t="s">
        <v>261</v>
      </c>
      <c r="D369" t="s">
        <v>26</v>
      </c>
      <c r="E369" s="51">
        <v>14</v>
      </c>
      <c r="F369">
        <v>12</v>
      </c>
      <c r="G369">
        <v>15</v>
      </c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</row>
    <row r="370" spans="1:38" s="50" customFormat="1" ht="15">
      <c r="A370" t="str">
        <f t="shared" si="5"/>
        <v>KärntenMedizinproduktekaufmann/Medizinproduktekauffrau</v>
      </c>
      <c r="B370">
        <v>370</v>
      </c>
      <c r="C370" t="s">
        <v>261</v>
      </c>
      <c r="D370" t="s">
        <v>167</v>
      </c>
      <c r="E370" s="51">
        <v>2</v>
      </c>
      <c r="F370">
        <v>1</v>
      </c>
      <c r="G370">
        <v>1</v>
      </c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</row>
    <row r="371" spans="1:38" s="50" customFormat="1" ht="15">
      <c r="A371" t="str">
        <f t="shared" si="5"/>
        <v>KärntenMetallbearbeitung</v>
      </c>
      <c r="B371">
        <v>371</v>
      </c>
      <c r="C371" t="s">
        <v>261</v>
      </c>
      <c r="D371" t="s">
        <v>168</v>
      </c>
      <c r="E371" s="51">
        <v>1</v>
      </c>
      <c r="F371">
        <v>2</v>
      </c>
      <c r="G371">
        <v>2</v>
      </c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</row>
    <row r="372" spans="1:38" s="50" customFormat="1" ht="15">
      <c r="A372" t="str">
        <f t="shared" si="5"/>
        <v>KärntenMetalltechnik</v>
      </c>
      <c r="B372">
        <v>372</v>
      </c>
      <c r="C372" t="s">
        <v>261</v>
      </c>
      <c r="D372" t="s">
        <v>33</v>
      </c>
      <c r="E372" s="51">
        <v>83</v>
      </c>
      <c r="F372">
        <v>101</v>
      </c>
      <c r="G372">
        <v>100</v>
      </c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</row>
    <row r="373" spans="1:38" s="50" customFormat="1" ht="15">
      <c r="A373" t="str">
        <f t="shared" si="5"/>
        <v>KärntenMilchtechnologie</v>
      </c>
      <c r="B373">
        <v>373</v>
      </c>
      <c r="C373" t="s">
        <v>261</v>
      </c>
      <c r="D373" t="s">
        <v>173</v>
      </c>
      <c r="E373" s="51">
        <v>8</v>
      </c>
      <c r="F373">
        <v>7</v>
      </c>
      <c r="G373">
        <v>5</v>
      </c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</row>
    <row r="374" spans="1:38" s="50" customFormat="1" ht="15">
      <c r="A374" t="str">
        <f t="shared" si="5"/>
        <v>KärntenNah- und Distributionslogistik (gültig bis: 30.06.2025)</v>
      </c>
      <c r="B374">
        <v>374</v>
      </c>
      <c r="C374" t="s">
        <v>261</v>
      </c>
      <c r="D374" t="s">
        <v>565</v>
      </c>
      <c r="E374" s="51">
        <v>6</v>
      </c>
      <c r="F374">
        <v>6</v>
      </c>
      <c r="G374">
        <v>5</v>
      </c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</row>
    <row r="375" spans="1:38" s="50" customFormat="1" ht="15">
      <c r="A375" t="str">
        <f t="shared" si="5"/>
        <v>KärntenOberflächentechnik</v>
      </c>
      <c r="B375">
        <v>375</v>
      </c>
      <c r="C375" t="s">
        <v>261</v>
      </c>
      <c r="D375" t="s">
        <v>175</v>
      </c>
      <c r="E375" s="51">
        <v>1</v>
      </c>
      <c r="F375">
        <v>1</v>
      </c>
      <c r="G375">
        <v>1</v>
      </c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</row>
    <row r="376" spans="1:38" s="50" customFormat="1" ht="15">
      <c r="A376" t="str">
        <f t="shared" si="5"/>
        <v>KärntenOrthopädieschuhmacher/in</v>
      </c>
      <c r="B376">
        <v>376</v>
      </c>
      <c r="C376" t="s">
        <v>261</v>
      </c>
      <c r="D376" t="s">
        <v>181</v>
      </c>
      <c r="E376" s="51">
        <v>1</v>
      </c>
      <c r="F376">
        <v>1</v>
      </c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</row>
    <row r="377" spans="1:38" s="50" customFormat="1" ht="15">
      <c r="A377" t="str">
        <f t="shared" si="5"/>
        <v>KärntenOrthopädietechnik</v>
      </c>
      <c r="B377">
        <v>377</v>
      </c>
      <c r="C377" t="s">
        <v>261</v>
      </c>
      <c r="D377" t="s">
        <v>182</v>
      </c>
      <c r="E377" s="51">
        <v>1</v>
      </c>
      <c r="F377">
        <v>4</v>
      </c>
      <c r="G377">
        <v>4</v>
      </c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</row>
    <row r="378" spans="1:38" s="50" customFormat="1" ht="15">
      <c r="A378" t="str">
        <f t="shared" si="5"/>
        <v>KärntenPapiertechnik</v>
      </c>
      <c r="B378">
        <v>378</v>
      </c>
      <c r="C378" t="s">
        <v>261</v>
      </c>
      <c r="D378" t="s">
        <v>183</v>
      </c>
      <c r="E378" s="51">
        <v>2</v>
      </c>
      <c r="F378">
        <v>2</v>
      </c>
      <c r="G378">
        <v>2</v>
      </c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</row>
    <row r="379" spans="1:38" s="50" customFormat="1" ht="15">
      <c r="A379" t="str">
        <f t="shared" si="5"/>
        <v>KärntenPersonaldienstleistung</v>
      </c>
      <c r="B379">
        <v>379</v>
      </c>
      <c r="C379" t="s">
        <v>261</v>
      </c>
      <c r="D379" t="s">
        <v>184</v>
      </c>
      <c r="E379" s="51">
        <v>5</v>
      </c>
      <c r="F379">
        <v>6</v>
      </c>
      <c r="G379">
        <v>4</v>
      </c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</row>
    <row r="380" spans="1:38" s="50" customFormat="1" ht="15">
      <c r="A380" t="str">
        <f t="shared" si="5"/>
        <v>KärntenPflegeassistenz-AV</v>
      </c>
      <c r="B380">
        <v>380</v>
      </c>
      <c r="C380" t="s">
        <v>261</v>
      </c>
      <c r="D380" t="s">
        <v>186</v>
      </c>
      <c r="E380" s="51"/>
      <c r="F380"/>
      <c r="G380">
        <v>5</v>
      </c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</row>
    <row r="381" spans="1:38" s="50" customFormat="1" ht="15">
      <c r="A381" t="str">
        <f t="shared" si="5"/>
        <v>KärntenPharmatechnologie</v>
      </c>
      <c r="B381">
        <v>381</v>
      </c>
      <c r="C381" t="s">
        <v>261</v>
      </c>
      <c r="D381" t="s">
        <v>188</v>
      </c>
      <c r="E381" s="51">
        <v>7</v>
      </c>
      <c r="F381">
        <v>8</v>
      </c>
      <c r="G381">
        <v>6</v>
      </c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</row>
    <row r="382" spans="1:38" s="50" customFormat="1" ht="15">
      <c r="A382" t="str">
        <f t="shared" si="5"/>
        <v>KärntenPharmazeutisch-kaufmännische Assistenz</v>
      </c>
      <c r="B382">
        <v>382</v>
      </c>
      <c r="C382" t="s">
        <v>261</v>
      </c>
      <c r="D382" t="s">
        <v>19</v>
      </c>
      <c r="E382" s="51">
        <v>114</v>
      </c>
      <c r="F382">
        <v>98</v>
      </c>
      <c r="G382">
        <v>88</v>
      </c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</row>
    <row r="383" spans="1:38" s="50" customFormat="1" ht="15">
      <c r="A383" t="str">
        <f t="shared" si="5"/>
        <v>KärntenPlatten- und Fliesenleger/in</v>
      </c>
      <c r="B383">
        <v>383</v>
      </c>
      <c r="C383" t="s">
        <v>261</v>
      </c>
      <c r="D383" t="s">
        <v>190</v>
      </c>
      <c r="E383" s="51">
        <v>2</v>
      </c>
      <c r="F383">
        <v>2</v>
      </c>
      <c r="G383">
        <v>1</v>
      </c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</row>
    <row r="384" spans="1:38" s="50" customFormat="1" ht="15">
      <c r="A384" t="str">
        <f t="shared" si="5"/>
        <v>KärntenPolsterer/Polsterin</v>
      </c>
      <c r="B384">
        <v>384</v>
      </c>
      <c r="C384" t="s">
        <v>261</v>
      </c>
      <c r="D384" t="s">
        <v>191</v>
      </c>
      <c r="E384" s="51">
        <v>1</v>
      </c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</row>
    <row r="385" spans="1:38" s="50" customFormat="1" ht="15">
      <c r="A385" t="str">
        <f t="shared" si="5"/>
        <v>KärntenProzesstechnik</v>
      </c>
      <c r="B385">
        <v>385</v>
      </c>
      <c r="C385" t="s">
        <v>261</v>
      </c>
      <c r="D385" t="s">
        <v>193</v>
      </c>
      <c r="E385" s="51">
        <v>19</v>
      </c>
      <c r="F385">
        <v>16</v>
      </c>
      <c r="G385">
        <v>20</v>
      </c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</row>
    <row r="386" spans="1:38" s="50" customFormat="1" ht="15">
      <c r="A386" t="str">
        <f t="shared" si="5"/>
        <v>KärntenRauchfangkehrer/Rauchfangkehrerin</v>
      </c>
      <c r="B386">
        <v>386</v>
      </c>
      <c r="C386" t="s">
        <v>261</v>
      </c>
      <c r="D386" t="s">
        <v>196</v>
      </c>
      <c r="E386" s="51">
        <v>3</v>
      </c>
      <c r="F386">
        <v>2</v>
      </c>
      <c r="G386">
        <v>3</v>
      </c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</row>
    <row r="387" spans="1:38" s="50" customFormat="1" ht="15">
      <c r="A387" t="str">
        <f t="shared" ref="A387:A450" si="6">C387&amp;D387</f>
        <v>KärntenReisebürokaufmann / Reisebürokauffrau</v>
      </c>
      <c r="B387">
        <v>387</v>
      </c>
      <c r="C387" t="s">
        <v>261</v>
      </c>
      <c r="D387" t="s">
        <v>566</v>
      </c>
      <c r="E387" s="51">
        <v>11</v>
      </c>
      <c r="F387">
        <v>8</v>
      </c>
      <c r="G387">
        <v>7</v>
      </c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</row>
    <row r="388" spans="1:38" s="50" customFormat="1" ht="15">
      <c r="A388" t="str">
        <f t="shared" si="6"/>
        <v>KärntenRestaurantfachmann/Restaurantfachfrau</v>
      </c>
      <c r="B388">
        <v>388</v>
      </c>
      <c r="C388" t="s">
        <v>261</v>
      </c>
      <c r="D388" t="s">
        <v>201</v>
      </c>
      <c r="E388" s="51">
        <v>90</v>
      </c>
      <c r="F388">
        <v>91</v>
      </c>
      <c r="G388">
        <v>86</v>
      </c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</row>
    <row r="389" spans="1:38" s="50" customFormat="1" ht="15">
      <c r="A389" t="str">
        <f t="shared" si="6"/>
        <v>KärntenSattlerei</v>
      </c>
      <c r="B389">
        <v>389</v>
      </c>
      <c r="C389" t="s">
        <v>261</v>
      </c>
      <c r="D389" t="s">
        <v>203</v>
      </c>
      <c r="E389" s="51">
        <v>2</v>
      </c>
      <c r="F389">
        <v>2</v>
      </c>
      <c r="G389">
        <v>2</v>
      </c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</row>
    <row r="390" spans="1:38" s="50" customFormat="1" ht="15">
      <c r="A390" t="str">
        <f t="shared" si="6"/>
        <v>KärntenSchädlingsbekämpfer/in</v>
      </c>
      <c r="B390">
        <v>390</v>
      </c>
      <c r="C390" t="s">
        <v>261</v>
      </c>
      <c r="D390" t="s">
        <v>204</v>
      </c>
      <c r="E390" s="51">
        <v>1</v>
      </c>
      <c r="F390">
        <v>1</v>
      </c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</row>
    <row r="391" spans="1:38" s="50" customFormat="1" ht="15">
      <c r="A391" t="str">
        <f t="shared" si="6"/>
        <v>KärntenSeilbahntechnik</v>
      </c>
      <c r="B391">
        <v>391</v>
      </c>
      <c r="C391" t="s">
        <v>261</v>
      </c>
      <c r="D391" t="s">
        <v>207</v>
      </c>
      <c r="E391" s="51">
        <v>2</v>
      </c>
      <c r="F391">
        <v>2</v>
      </c>
      <c r="G391">
        <v>2</v>
      </c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</row>
    <row r="392" spans="1:38" s="50" customFormat="1" ht="15">
      <c r="A392" t="str">
        <f t="shared" si="6"/>
        <v>KärntenSonnenschutztechnik</v>
      </c>
      <c r="B392">
        <v>392</v>
      </c>
      <c r="C392" t="s">
        <v>261</v>
      </c>
      <c r="D392" t="s">
        <v>209</v>
      </c>
      <c r="E392" s="51"/>
      <c r="F392">
        <v>2</v>
      </c>
      <c r="G392">
        <v>2</v>
      </c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</row>
    <row r="393" spans="1:38" s="50" customFormat="1" ht="15">
      <c r="A393" t="str">
        <f t="shared" si="6"/>
        <v>KärntenSpeditionskaufmann/Speditionskauffrau</v>
      </c>
      <c r="B393">
        <v>393</v>
      </c>
      <c r="C393" t="s">
        <v>261</v>
      </c>
      <c r="D393" t="s">
        <v>210</v>
      </c>
      <c r="E393" s="51">
        <v>20</v>
      </c>
      <c r="F393">
        <v>21</v>
      </c>
      <c r="G393">
        <v>11</v>
      </c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</row>
    <row r="394" spans="1:38" s="50" customFormat="1" ht="15">
      <c r="A394" t="str">
        <f t="shared" si="6"/>
        <v>KärntenSpeditionslogistik</v>
      </c>
      <c r="B394">
        <v>394</v>
      </c>
      <c r="C394" t="s">
        <v>261</v>
      </c>
      <c r="D394" t="s">
        <v>211</v>
      </c>
      <c r="E394" s="51">
        <v>1</v>
      </c>
      <c r="F394">
        <v>1</v>
      </c>
      <c r="G394">
        <v>4</v>
      </c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</row>
    <row r="395" spans="1:38" s="50" customFormat="1" ht="15">
      <c r="A395" t="str">
        <f t="shared" si="6"/>
        <v>KärntenSpengler/Spenglerin</v>
      </c>
      <c r="B395">
        <v>395</v>
      </c>
      <c r="C395" t="s">
        <v>261</v>
      </c>
      <c r="D395" t="s">
        <v>212</v>
      </c>
      <c r="E395" s="51">
        <v>2</v>
      </c>
      <c r="F395">
        <v>2</v>
      </c>
      <c r="G395">
        <v>1</v>
      </c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</row>
    <row r="396" spans="1:38" s="50" customFormat="1" ht="15">
      <c r="A396" t="str">
        <f t="shared" si="6"/>
        <v>KärntenSportadministrator/Sportadministratorin</v>
      </c>
      <c r="B396">
        <v>396</v>
      </c>
      <c r="C396" t="s">
        <v>261</v>
      </c>
      <c r="D396" t="s">
        <v>213</v>
      </c>
      <c r="E396" s="51">
        <v>1</v>
      </c>
      <c r="F396">
        <v>1</v>
      </c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</row>
    <row r="397" spans="1:38" s="50" customFormat="1" ht="15">
      <c r="A397" t="str">
        <f t="shared" si="6"/>
        <v>KärntenSportgerätefachkraft (gültig bis: 31.12.2026)</v>
      </c>
      <c r="B397">
        <v>397</v>
      </c>
      <c r="C397" t="s">
        <v>261</v>
      </c>
      <c r="D397" t="s">
        <v>214</v>
      </c>
      <c r="E397" s="51">
        <v>1</v>
      </c>
      <c r="F397">
        <v>1</v>
      </c>
      <c r="G397">
        <v>2</v>
      </c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</row>
    <row r="398" spans="1:38" s="50" customFormat="1" ht="15">
      <c r="A398" t="str">
        <f t="shared" si="6"/>
        <v>KärntenSteinmetz/Steinmetzin</v>
      </c>
      <c r="B398">
        <v>398</v>
      </c>
      <c r="C398" t="s">
        <v>261</v>
      </c>
      <c r="D398" t="s">
        <v>216</v>
      </c>
      <c r="E398" s="51">
        <v>1</v>
      </c>
      <c r="F398">
        <v>3</v>
      </c>
      <c r="G398">
        <v>1</v>
      </c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</row>
    <row r="399" spans="1:38" s="50" customFormat="1" ht="15">
      <c r="A399" t="str">
        <f t="shared" si="6"/>
        <v>KärntenSteinmetztechnik</v>
      </c>
      <c r="B399">
        <v>399</v>
      </c>
      <c r="C399" t="s">
        <v>261</v>
      </c>
      <c r="D399" t="s">
        <v>217</v>
      </c>
      <c r="E399" s="51"/>
      <c r="F399"/>
      <c r="G399">
        <v>1</v>
      </c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</row>
    <row r="400" spans="1:38" s="50" customFormat="1" ht="15">
      <c r="A400" t="str">
        <f t="shared" si="6"/>
        <v>KärntenSteuerassistenz</v>
      </c>
      <c r="B400">
        <v>400</v>
      </c>
      <c r="C400" t="s">
        <v>261</v>
      </c>
      <c r="D400" t="s">
        <v>219</v>
      </c>
      <c r="E400" s="51">
        <v>19</v>
      </c>
      <c r="F400">
        <v>19</v>
      </c>
      <c r="G400">
        <v>24</v>
      </c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</row>
    <row r="401" spans="1:38" s="50" customFormat="1" ht="15">
      <c r="A401" t="str">
        <f t="shared" si="6"/>
        <v>KärntenSystemgastronomiefachkraft</v>
      </c>
      <c r="B401">
        <v>401</v>
      </c>
      <c r="C401" t="s">
        <v>261</v>
      </c>
      <c r="D401" t="s">
        <v>225</v>
      </c>
      <c r="E401" s="51">
        <v>15</v>
      </c>
      <c r="F401">
        <v>13</v>
      </c>
      <c r="G401">
        <v>14</v>
      </c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</row>
    <row r="402" spans="1:38" s="50" customFormat="1" ht="15">
      <c r="A402" t="str">
        <f t="shared" si="6"/>
        <v>KärntenTapezierer/in und Dekorateur/in</v>
      </c>
      <c r="B402">
        <v>402</v>
      </c>
      <c r="C402" t="s">
        <v>261</v>
      </c>
      <c r="D402" t="s">
        <v>226</v>
      </c>
      <c r="E402" s="51">
        <v>6</v>
      </c>
      <c r="F402">
        <v>7</v>
      </c>
      <c r="G402">
        <v>4</v>
      </c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</row>
    <row r="403" spans="1:38" s="50" customFormat="1" ht="15">
      <c r="A403" t="str">
        <f t="shared" si="6"/>
        <v>KärntenTechnischer Zeichner/Technische Zeichnerin</v>
      </c>
      <c r="B403">
        <v>403</v>
      </c>
      <c r="C403" t="s">
        <v>261</v>
      </c>
      <c r="D403" t="s">
        <v>227</v>
      </c>
      <c r="E403" s="51">
        <v>19</v>
      </c>
      <c r="F403">
        <v>25</v>
      </c>
      <c r="G403">
        <v>24</v>
      </c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</row>
    <row r="404" spans="1:38" s="50" customFormat="1" ht="15">
      <c r="A404" t="str">
        <f t="shared" si="6"/>
        <v>KärntenTextilreiniger/in</v>
      </c>
      <c r="B404">
        <v>404</v>
      </c>
      <c r="C404" t="s">
        <v>261</v>
      </c>
      <c r="D404" t="s">
        <v>230</v>
      </c>
      <c r="E404" s="51"/>
      <c r="F404">
        <v>1</v>
      </c>
      <c r="G404">
        <v>1</v>
      </c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</row>
    <row r="405" spans="1:38" s="50" customFormat="1" ht="15">
      <c r="A405" t="str">
        <f t="shared" si="6"/>
        <v>KärntenTiefbau</v>
      </c>
      <c r="B405">
        <v>405</v>
      </c>
      <c r="C405" t="s">
        <v>261</v>
      </c>
      <c r="D405" t="s">
        <v>232</v>
      </c>
      <c r="E405" s="51"/>
      <c r="F405"/>
      <c r="G405">
        <v>1</v>
      </c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</row>
    <row r="406" spans="1:38" s="50" customFormat="1" ht="15">
      <c r="A406" t="str">
        <f t="shared" si="6"/>
        <v>KärntenTierärztliche Ordinationsassistenz</v>
      </c>
      <c r="B406">
        <v>406</v>
      </c>
      <c r="C406" t="s">
        <v>261</v>
      </c>
      <c r="D406" t="s">
        <v>234</v>
      </c>
      <c r="E406" s="51">
        <v>6</v>
      </c>
      <c r="F406">
        <v>9</v>
      </c>
      <c r="G406">
        <v>10</v>
      </c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</row>
    <row r="407" spans="1:38" s="50" customFormat="1" ht="15">
      <c r="A407" t="str">
        <f t="shared" si="6"/>
        <v>KärntenTierpfleger/in</v>
      </c>
      <c r="B407">
        <v>407</v>
      </c>
      <c r="C407" t="s">
        <v>261</v>
      </c>
      <c r="D407" t="s">
        <v>235</v>
      </c>
      <c r="E407" s="51">
        <v>6</v>
      </c>
      <c r="F407">
        <v>6</v>
      </c>
      <c r="G407">
        <v>3</v>
      </c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</row>
    <row r="408" spans="1:38" s="50" customFormat="1" ht="15">
      <c r="A408" t="str">
        <f t="shared" si="6"/>
        <v>KärntenTischlerei - Schwerpunkt Allgemeine Tischlerei</v>
      </c>
      <c r="B408">
        <v>408</v>
      </c>
      <c r="C408" t="s">
        <v>261</v>
      </c>
      <c r="D408" t="s">
        <v>236</v>
      </c>
      <c r="E408" s="51">
        <v>20</v>
      </c>
      <c r="F408">
        <v>13</v>
      </c>
      <c r="G408">
        <v>16</v>
      </c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</row>
    <row r="409" spans="1:38" s="50" customFormat="1" ht="15">
      <c r="A409" t="str">
        <f t="shared" si="6"/>
        <v>KärntenTischlereitechnik - Schwerpunkt Planung</v>
      </c>
      <c r="B409">
        <v>409</v>
      </c>
      <c r="C409" t="s">
        <v>261</v>
      </c>
      <c r="D409" t="s">
        <v>239</v>
      </c>
      <c r="E409" s="51">
        <v>4</v>
      </c>
      <c r="F409">
        <v>2</v>
      </c>
      <c r="G409">
        <v>1</v>
      </c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</row>
    <row r="410" spans="1:38" s="50" customFormat="1" ht="15">
      <c r="A410" t="str">
        <f t="shared" si="6"/>
        <v>KärntenTischlereitechnik - Schwerpunkt Produktion</v>
      </c>
      <c r="B410">
        <v>410</v>
      </c>
      <c r="C410" t="s">
        <v>261</v>
      </c>
      <c r="D410" t="s">
        <v>240</v>
      </c>
      <c r="E410" s="51">
        <v>15</v>
      </c>
      <c r="F410">
        <v>19</v>
      </c>
      <c r="G410">
        <v>21</v>
      </c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</row>
    <row r="411" spans="1:38" s="50" customFormat="1" ht="15">
      <c r="A411" t="str">
        <f t="shared" si="6"/>
        <v>KärntenVeranstaltungstechnik</v>
      </c>
      <c r="B411">
        <v>411</v>
      </c>
      <c r="C411" t="s">
        <v>261</v>
      </c>
      <c r="D411" t="s">
        <v>243</v>
      </c>
      <c r="E411" s="51">
        <v>2</v>
      </c>
      <c r="F411">
        <v>2</v>
      </c>
      <c r="G411">
        <v>1</v>
      </c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</row>
    <row r="412" spans="1:38" s="50" customFormat="1" ht="15">
      <c r="A412" t="str">
        <f t="shared" si="6"/>
        <v>KärntenVermessungs- und Geoinformationstechnik</v>
      </c>
      <c r="B412">
        <v>412</v>
      </c>
      <c r="C412" t="s">
        <v>261</v>
      </c>
      <c r="D412" t="s">
        <v>246</v>
      </c>
      <c r="E412" s="51"/>
      <c r="F412">
        <v>1</v>
      </c>
      <c r="G412">
        <v>3</v>
      </c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</row>
    <row r="413" spans="1:38" s="50" customFormat="1" ht="15">
      <c r="A413" t="str">
        <f t="shared" si="6"/>
        <v>KärntenVermessungstechniker/in (gültig bis: 30.06.2024)</v>
      </c>
      <c r="B413">
        <v>413</v>
      </c>
      <c r="C413" t="s">
        <v>261</v>
      </c>
      <c r="D413" t="s">
        <v>247</v>
      </c>
      <c r="E413" s="51">
        <v>6</v>
      </c>
      <c r="F413">
        <v>5</v>
      </c>
      <c r="G413">
        <v>2</v>
      </c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</row>
    <row r="414" spans="1:38" s="50" customFormat="1" ht="15">
      <c r="A414" t="str">
        <f t="shared" si="6"/>
        <v>KärntenVerpackungstechnik</v>
      </c>
      <c r="B414">
        <v>414</v>
      </c>
      <c r="C414" t="s">
        <v>261</v>
      </c>
      <c r="D414" t="s">
        <v>248</v>
      </c>
      <c r="E414" s="51">
        <v>1</v>
      </c>
      <c r="F414">
        <v>3</v>
      </c>
      <c r="G414">
        <v>2</v>
      </c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</row>
    <row r="415" spans="1:38" s="50" customFormat="1" ht="15">
      <c r="A415" t="str">
        <f t="shared" si="6"/>
        <v>KärntenVersicherungskaufmann/Versicherungskauffrau</v>
      </c>
      <c r="B415">
        <v>415</v>
      </c>
      <c r="C415" t="s">
        <v>261</v>
      </c>
      <c r="D415" t="s">
        <v>249</v>
      </c>
      <c r="E415" s="51">
        <v>31</v>
      </c>
      <c r="F415">
        <v>31</v>
      </c>
      <c r="G415">
        <v>37</v>
      </c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</row>
    <row r="416" spans="1:38" s="50" customFormat="1" ht="15">
      <c r="A416" t="str">
        <f t="shared" si="6"/>
        <v>KärntenVerwaltungsassistent/Verwaltungsassistentin</v>
      </c>
      <c r="B416">
        <v>416</v>
      </c>
      <c r="C416" t="s">
        <v>261</v>
      </c>
      <c r="D416" t="s">
        <v>250</v>
      </c>
      <c r="E416" s="51">
        <v>128</v>
      </c>
      <c r="F416">
        <v>125</v>
      </c>
      <c r="G416">
        <v>121</v>
      </c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</row>
    <row r="417" spans="1:38" s="50" customFormat="1" ht="15">
      <c r="A417" t="str">
        <f t="shared" si="6"/>
        <v>KärntenWärme-, Kälte-, Schall- und Brandschutztechnik</v>
      </c>
      <c r="B417">
        <v>417</v>
      </c>
      <c r="C417" t="s">
        <v>261</v>
      </c>
      <c r="D417" t="s">
        <v>253</v>
      </c>
      <c r="E417" s="51"/>
      <c r="F417"/>
      <c r="G417">
        <v>2</v>
      </c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</row>
    <row r="418" spans="1:38" s="50" customFormat="1" ht="15">
      <c r="A418" t="str">
        <f t="shared" si="6"/>
        <v>KärntenWerkstofftechnik</v>
      </c>
      <c r="B418">
        <v>418</v>
      </c>
      <c r="C418" t="s">
        <v>261</v>
      </c>
      <c r="D418" t="s">
        <v>255</v>
      </c>
      <c r="E418" s="51"/>
      <c r="F418"/>
      <c r="G418">
        <v>1</v>
      </c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</row>
    <row r="419" spans="1:38" s="50" customFormat="1" ht="15">
      <c r="A419" t="str">
        <f t="shared" si="6"/>
        <v>KärntenZahnärztliche Fachassistenz</v>
      </c>
      <c r="B419">
        <v>419</v>
      </c>
      <c r="C419" t="s">
        <v>261</v>
      </c>
      <c r="D419" t="s">
        <v>257</v>
      </c>
      <c r="E419" s="51">
        <v>27</v>
      </c>
      <c r="F419">
        <v>28</v>
      </c>
      <c r="G419">
        <v>33</v>
      </c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</row>
    <row r="420" spans="1:38" s="50" customFormat="1" ht="15">
      <c r="A420" t="str">
        <f t="shared" si="6"/>
        <v>KärntenZahntechnik</v>
      </c>
      <c r="B420">
        <v>420</v>
      </c>
      <c r="C420" t="s">
        <v>261</v>
      </c>
      <c r="D420" t="s">
        <v>258</v>
      </c>
      <c r="E420" s="51">
        <v>13</v>
      </c>
      <c r="F420">
        <v>15</v>
      </c>
      <c r="G420">
        <v>12</v>
      </c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</row>
    <row r="421" spans="1:38" s="50" customFormat="1" ht="15">
      <c r="A421" t="str">
        <f t="shared" si="6"/>
        <v>KärntenZimmerei</v>
      </c>
      <c r="B421">
        <v>421</v>
      </c>
      <c r="C421" t="s">
        <v>261</v>
      </c>
      <c r="D421" t="s">
        <v>23</v>
      </c>
      <c r="E421" s="51">
        <v>3</v>
      </c>
      <c r="F421">
        <v>2</v>
      </c>
      <c r="G421">
        <v>2</v>
      </c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</row>
    <row r="422" spans="1:38" s="50" customFormat="1" ht="15">
      <c r="A422" t="str">
        <f t="shared" si="6"/>
        <v>KärntenZimmereitechnik</v>
      </c>
      <c r="B422">
        <v>422</v>
      </c>
      <c r="C422" t="s">
        <v>261</v>
      </c>
      <c r="D422" t="s">
        <v>259</v>
      </c>
      <c r="E422" s="51"/>
      <c r="F422">
        <v>1</v>
      </c>
      <c r="G422">
        <v>2</v>
      </c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</row>
    <row r="423" spans="1:38" s="50" customFormat="1" ht="15">
      <c r="A423" t="str">
        <f t="shared" si="6"/>
        <v>KärntenLabortechnik</v>
      </c>
      <c r="B423">
        <v>423</v>
      </c>
      <c r="C423" t="s">
        <v>261</v>
      </c>
      <c r="D423" t="s">
        <v>155</v>
      </c>
      <c r="E423" s="51">
        <v>33</v>
      </c>
      <c r="F423">
        <v>33</v>
      </c>
      <c r="G423">
        <v>26</v>
      </c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</row>
    <row r="424" spans="1:38" s="50" customFormat="1" ht="15">
      <c r="A424" t="str">
        <f t="shared" si="6"/>
        <v>KärntenMaler- und Beschichtungstechnik</v>
      </c>
      <c r="B424">
        <v>424</v>
      </c>
      <c r="C424" t="s">
        <v>261</v>
      </c>
      <c r="D424" t="s">
        <v>569</v>
      </c>
      <c r="E424" s="51">
        <v>62</v>
      </c>
      <c r="F424">
        <v>57</v>
      </c>
      <c r="G424">
        <v>49</v>
      </c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</row>
    <row r="425" spans="1:38" s="50" customFormat="1" ht="15">
      <c r="A425" t="str">
        <f t="shared" si="6"/>
        <v>KärntenMedienfachkraft</v>
      </c>
      <c r="B425">
        <v>425</v>
      </c>
      <c r="C425" t="s">
        <v>261</v>
      </c>
      <c r="D425" t="s">
        <v>570</v>
      </c>
      <c r="E425" s="51">
        <v>24</v>
      </c>
      <c r="F425">
        <v>23</v>
      </c>
      <c r="G425">
        <v>15</v>
      </c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</row>
    <row r="426" spans="1:38" s="50" customFormat="1" ht="15">
      <c r="A426" t="str">
        <f t="shared" si="6"/>
        <v>KärntenBrief-und Paketlogistik</v>
      </c>
      <c r="B426">
        <v>426</v>
      </c>
      <c r="C426" t="s">
        <v>261</v>
      </c>
      <c r="D426" t="s">
        <v>572</v>
      </c>
      <c r="E426" s="51"/>
      <c r="F426"/>
      <c r="G426">
        <v>3</v>
      </c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</row>
    <row r="427" spans="1:38" s="50" customFormat="1" ht="15">
      <c r="A427" t="str">
        <f t="shared" si="6"/>
        <v>KärntenFachkraft für vegetarische Kulinarik (gültig bis: 31.12.2030)</v>
      </c>
      <c r="B427">
        <v>427</v>
      </c>
      <c r="C427" t="s">
        <v>261</v>
      </c>
      <c r="D427" t="s">
        <v>573</v>
      </c>
      <c r="E427" s="51"/>
      <c r="F427"/>
      <c r="G427">
        <v>3</v>
      </c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</row>
    <row r="428" spans="1:38" s="50" customFormat="1" ht="15">
      <c r="A428" t="str">
        <f t="shared" si="6"/>
        <v>KärntenBauwerksabdichtungstechnik</v>
      </c>
      <c r="B428">
        <v>428</v>
      </c>
      <c r="C428" t="s">
        <v>261</v>
      </c>
      <c r="D428" t="s">
        <v>51</v>
      </c>
      <c r="E428" s="51">
        <v>1</v>
      </c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</row>
    <row r="429" spans="1:38" s="50" customFormat="1" ht="15">
      <c r="A429" t="str">
        <f t="shared" si="6"/>
        <v>KärntenMobilitätsservice</v>
      </c>
      <c r="B429">
        <v>429</v>
      </c>
      <c r="C429" t="s">
        <v>261</v>
      </c>
      <c r="D429" t="s">
        <v>174</v>
      </c>
      <c r="E429" s="51">
        <v>1</v>
      </c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</row>
    <row r="430" spans="1:38" s="50" customFormat="1" ht="15">
      <c r="A430" t="str">
        <f t="shared" si="6"/>
        <v>KärntenZahntechnische Fachassistenz (gültig bis: 31.12.2023)</v>
      </c>
      <c r="B430">
        <v>430</v>
      </c>
      <c r="C430" t="s">
        <v>261</v>
      </c>
      <c r="D430" t="s">
        <v>582</v>
      </c>
      <c r="E430" s="51">
        <v>1</v>
      </c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</row>
    <row r="431" spans="1:38" s="50" customFormat="1" ht="15">
      <c r="A431" t="str">
        <f t="shared" si="6"/>
        <v>NiederösterreichApplikationsentwicklung - Coding</v>
      </c>
      <c r="B431">
        <v>431</v>
      </c>
      <c r="C431" t="s">
        <v>262</v>
      </c>
      <c r="D431" t="s">
        <v>41</v>
      </c>
      <c r="E431" s="51">
        <v>3</v>
      </c>
      <c r="F431">
        <v>4</v>
      </c>
      <c r="G431">
        <v>5</v>
      </c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</row>
    <row r="432" spans="1:38" s="50" customFormat="1" ht="15">
      <c r="A432" t="str">
        <f t="shared" si="6"/>
        <v>NiederösterreichArchiv-, Bibliotheks- und Informationsassistent/Archiv-, Bibliotheks- und In-formationsassistentin</v>
      </c>
      <c r="B432">
        <v>432</v>
      </c>
      <c r="C432" t="s">
        <v>262</v>
      </c>
      <c r="D432" t="s">
        <v>42</v>
      </c>
      <c r="E432" s="51">
        <v>2</v>
      </c>
      <c r="F432">
        <v>3</v>
      </c>
      <c r="G432">
        <v>3</v>
      </c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</row>
    <row r="433" spans="1:38" s="50" customFormat="1" ht="15">
      <c r="A433" t="str">
        <f t="shared" si="6"/>
        <v>NiederösterreichAssistent/Assistentin in der Sicherheitsverwaltung (gültig bis: 31.08.2026)</v>
      </c>
      <c r="B433">
        <v>433</v>
      </c>
      <c r="C433" t="s">
        <v>262</v>
      </c>
      <c r="D433" t="s">
        <v>43</v>
      </c>
      <c r="E433" s="51">
        <v>21</v>
      </c>
      <c r="F433">
        <v>22</v>
      </c>
      <c r="G433">
        <v>21</v>
      </c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</row>
    <row r="434" spans="1:38" s="50" customFormat="1" ht="15">
      <c r="A434" t="str">
        <f t="shared" si="6"/>
        <v>NiederösterreichAugenoptik</v>
      </c>
      <c r="B434">
        <v>434</v>
      </c>
      <c r="C434" t="s">
        <v>262</v>
      </c>
      <c r="D434" t="s">
        <v>44</v>
      </c>
      <c r="E434" s="51">
        <v>75</v>
      </c>
      <c r="F434">
        <v>79</v>
      </c>
      <c r="G434">
        <v>83</v>
      </c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</row>
    <row r="435" spans="1:38" s="50" customFormat="1" ht="15">
      <c r="A435" t="str">
        <f t="shared" si="6"/>
        <v>NiederösterreichBäckerei</v>
      </c>
      <c r="B435">
        <v>435</v>
      </c>
      <c r="C435" t="s">
        <v>262</v>
      </c>
      <c r="D435" t="s">
        <v>45</v>
      </c>
      <c r="E435" s="51">
        <v>15</v>
      </c>
      <c r="F435">
        <v>17</v>
      </c>
      <c r="G435">
        <v>18</v>
      </c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</row>
    <row r="436" spans="1:38" s="50" customFormat="1" ht="15">
      <c r="A436" t="str">
        <f t="shared" si="6"/>
        <v>NiederösterreichBacktechnologie (gültig bis: 31.08.2027)</v>
      </c>
      <c r="B436">
        <v>436</v>
      </c>
      <c r="C436" t="s">
        <v>262</v>
      </c>
      <c r="D436" t="s">
        <v>560</v>
      </c>
      <c r="E436" s="51">
        <v>1</v>
      </c>
      <c r="F436">
        <v>3</v>
      </c>
      <c r="G436">
        <v>2</v>
      </c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</row>
    <row r="437" spans="1:38" s="50" customFormat="1" ht="15">
      <c r="A437" t="str">
        <f t="shared" si="6"/>
        <v>NiederösterreichBankkaufmann/Bankkauffrau</v>
      </c>
      <c r="B437">
        <v>437</v>
      </c>
      <c r="C437" t="s">
        <v>262</v>
      </c>
      <c r="D437" t="s">
        <v>48</v>
      </c>
      <c r="E437" s="51">
        <v>39</v>
      </c>
      <c r="F437">
        <v>48</v>
      </c>
      <c r="G437">
        <v>52</v>
      </c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</row>
    <row r="438" spans="1:38" s="50" customFormat="1" ht="15">
      <c r="A438" t="str">
        <f t="shared" si="6"/>
        <v>NiederösterreichBautechnische Assistenz</v>
      </c>
      <c r="B438">
        <v>438</v>
      </c>
      <c r="C438" t="s">
        <v>262</v>
      </c>
      <c r="D438" t="s">
        <v>49</v>
      </c>
      <c r="E438" s="51">
        <v>12</v>
      </c>
      <c r="F438">
        <v>13</v>
      </c>
      <c r="G438">
        <v>16</v>
      </c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</row>
    <row r="439" spans="1:38" s="50" customFormat="1" ht="15">
      <c r="A439" t="str">
        <f t="shared" si="6"/>
        <v>NiederösterreichBautechnischer Zeichner/Bautechnische Zeichnerin</v>
      </c>
      <c r="B439">
        <v>439</v>
      </c>
      <c r="C439" t="s">
        <v>262</v>
      </c>
      <c r="D439" t="s">
        <v>50</v>
      </c>
      <c r="E439" s="51">
        <v>12</v>
      </c>
      <c r="F439">
        <v>10</v>
      </c>
      <c r="G439">
        <v>13</v>
      </c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</row>
    <row r="440" spans="1:38" s="50" customFormat="1" ht="15">
      <c r="A440" t="str">
        <f t="shared" si="6"/>
        <v>NiederösterreichBekleidungsfertiger/in</v>
      </c>
      <c r="B440">
        <v>440</v>
      </c>
      <c r="C440" t="s">
        <v>262</v>
      </c>
      <c r="D440" t="s">
        <v>52</v>
      </c>
      <c r="E440" s="51">
        <v>6</v>
      </c>
      <c r="F440">
        <v>3</v>
      </c>
      <c r="G440">
        <v>2</v>
      </c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</row>
    <row r="441" spans="1:38" s="50" customFormat="1" ht="15">
      <c r="A441" t="str">
        <f t="shared" si="6"/>
        <v>NiederösterreichBekleidungsgestaltung</v>
      </c>
      <c r="B441">
        <v>441</v>
      </c>
      <c r="C441" t="s">
        <v>262</v>
      </c>
      <c r="D441" t="s">
        <v>53</v>
      </c>
      <c r="E441" s="51">
        <v>6</v>
      </c>
      <c r="F441">
        <v>7</v>
      </c>
      <c r="G441">
        <v>6</v>
      </c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</row>
    <row r="442" spans="1:38" s="50" customFormat="1" ht="15">
      <c r="A442" t="str">
        <f t="shared" si="6"/>
        <v>NiederösterreichBerufsfotografie</v>
      </c>
      <c r="B442">
        <v>442</v>
      </c>
      <c r="C442" t="s">
        <v>262</v>
      </c>
      <c r="D442" t="s">
        <v>55</v>
      </c>
      <c r="E442" s="51">
        <v>2</v>
      </c>
      <c r="F442">
        <v>2</v>
      </c>
      <c r="G442">
        <v>2</v>
      </c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</row>
    <row r="443" spans="1:38" s="50" customFormat="1" ht="15">
      <c r="A443" t="str">
        <f t="shared" si="6"/>
        <v>NiederösterreichBeschriftungsdesign und Werbetechnik</v>
      </c>
      <c r="B443">
        <v>443</v>
      </c>
      <c r="C443" t="s">
        <v>262</v>
      </c>
      <c r="D443" t="s">
        <v>57</v>
      </c>
      <c r="E443" s="51">
        <v>12</v>
      </c>
      <c r="F443">
        <v>7</v>
      </c>
      <c r="G443">
        <v>9</v>
      </c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</row>
    <row r="444" spans="1:38" s="50" customFormat="1" ht="15">
      <c r="A444" t="str">
        <f t="shared" si="6"/>
        <v>NiederösterreichBetonbau</v>
      </c>
      <c r="B444">
        <v>444</v>
      </c>
      <c r="C444" t="s">
        <v>262</v>
      </c>
      <c r="D444" t="s">
        <v>58</v>
      </c>
      <c r="E444" s="51">
        <v>5</v>
      </c>
      <c r="F444">
        <v>5</v>
      </c>
      <c r="G444">
        <v>3</v>
      </c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</row>
    <row r="445" spans="1:38" s="50" customFormat="1" ht="15">
      <c r="A445" t="str">
        <f t="shared" si="6"/>
        <v>NiederösterreichBetonfertigteiltechnik</v>
      </c>
      <c r="B445">
        <v>445</v>
      </c>
      <c r="C445" t="s">
        <v>262</v>
      </c>
      <c r="D445" t="s">
        <v>59</v>
      </c>
      <c r="E445" s="51">
        <v>1</v>
      </c>
      <c r="F445">
        <v>1</v>
      </c>
      <c r="G445">
        <v>1</v>
      </c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</row>
    <row r="446" spans="1:38" s="50" customFormat="1" ht="15">
      <c r="A446" t="str">
        <f t="shared" si="6"/>
        <v>NiederösterreichBetriebsdienstleister/Betriebsdienstleisterin</v>
      </c>
      <c r="B446">
        <v>446</v>
      </c>
      <c r="C446" t="s">
        <v>262</v>
      </c>
      <c r="D446" t="s">
        <v>60</v>
      </c>
      <c r="E446" s="51">
        <v>4</v>
      </c>
      <c r="F446">
        <v>2</v>
      </c>
      <c r="G446">
        <v>3</v>
      </c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</row>
    <row r="447" spans="1:38" s="50" customFormat="1" ht="15">
      <c r="A447" t="str">
        <f t="shared" si="6"/>
        <v>NiederösterreichBetriebslogistikkaufmann/Betriebslogistikkauffrau</v>
      </c>
      <c r="B447">
        <v>447</v>
      </c>
      <c r="C447" t="s">
        <v>262</v>
      </c>
      <c r="D447" t="s">
        <v>61</v>
      </c>
      <c r="E447" s="51">
        <v>51</v>
      </c>
      <c r="F447">
        <v>45</v>
      </c>
      <c r="G447">
        <v>41</v>
      </c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</row>
    <row r="448" spans="1:38" s="50" customFormat="1" ht="15">
      <c r="A448" t="str">
        <f t="shared" si="6"/>
        <v>NiederösterreichBinnenschifffahrt</v>
      </c>
      <c r="B448">
        <v>448</v>
      </c>
      <c r="C448" t="s">
        <v>262</v>
      </c>
      <c r="D448" t="s">
        <v>64</v>
      </c>
      <c r="E448" s="51"/>
      <c r="F448"/>
      <c r="G448">
        <v>1</v>
      </c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</row>
    <row r="449" spans="1:38" s="50" customFormat="1" ht="15">
      <c r="A449" t="str">
        <f t="shared" si="6"/>
        <v>NiederösterreichBodenleger/in</v>
      </c>
      <c r="B449">
        <v>449</v>
      </c>
      <c r="C449" t="s">
        <v>262</v>
      </c>
      <c r="D449" t="s">
        <v>66</v>
      </c>
      <c r="E449" s="51">
        <v>9</v>
      </c>
      <c r="F449">
        <v>8</v>
      </c>
      <c r="G449">
        <v>7</v>
      </c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</row>
    <row r="450" spans="1:38" s="50" customFormat="1" ht="15">
      <c r="A450" t="str">
        <f t="shared" si="6"/>
        <v>NiederösterreichBrau- und Getränketechnik</v>
      </c>
      <c r="B450">
        <v>450</v>
      </c>
      <c r="C450" t="s">
        <v>262</v>
      </c>
      <c r="D450" t="s">
        <v>68</v>
      </c>
      <c r="E450" s="51">
        <v>3</v>
      </c>
      <c r="F450">
        <v>2</v>
      </c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</row>
    <row r="451" spans="1:38" s="50" customFormat="1" ht="15">
      <c r="A451" t="str">
        <f t="shared" ref="A451:A514" si="7">C451&amp;D451</f>
        <v>NiederösterreichBuch- und Medienwirtschaft</v>
      </c>
      <c r="B451">
        <v>451</v>
      </c>
      <c r="C451" t="s">
        <v>262</v>
      </c>
      <c r="D451" t="s">
        <v>70</v>
      </c>
      <c r="E451" s="51">
        <v>11</v>
      </c>
      <c r="F451">
        <v>10</v>
      </c>
      <c r="G451">
        <v>11</v>
      </c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</row>
    <row r="452" spans="1:38" s="50" customFormat="1" ht="15">
      <c r="A452" t="str">
        <f t="shared" si="7"/>
        <v>NiederösterreichBuchbindetechnik und Postpresstechnologie</v>
      </c>
      <c r="B452">
        <v>452</v>
      </c>
      <c r="C452" t="s">
        <v>262</v>
      </c>
      <c r="D452" t="s">
        <v>71</v>
      </c>
      <c r="E452" s="51">
        <v>7</v>
      </c>
      <c r="F452">
        <v>3</v>
      </c>
      <c r="G452">
        <v>4</v>
      </c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</row>
    <row r="453" spans="1:38" s="50" customFormat="1" ht="15">
      <c r="A453" t="str">
        <f t="shared" si="7"/>
        <v>NiederösterreichBürokaufmann/Bürokauffrau</v>
      </c>
      <c r="B453">
        <v>453</v>
      </c>
      <c r="C453" t="s">
        <v>262</v>
      </c>
      <c r="D453" t="s">
        <v>73</v>
      </c>
      <c r="E453" s="51">
        <v>336</v>
      </c>
      <c r="F453">
        <v>349</v>
      </c>
      <c r="G453">
        <v>298</v>
      </c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</row>
    <row r="454" spans="1:38" s="50" customFormat="1" ht="15">
      <c r="A454" t="str">
        <f t="shared" si="7"/>
        <v>NiederösterreichChemieverfahrenstechnik</v>
      </c>
      <c r="B454">
        <v>454</v>
      </c>
      <c r="C454" t="s">
        <v>262</v>
      </c>
      <c r="D454" t="s">
        <v>75</v>
      </c>
      <c r="E454" s="51">
        <v>12</v>
      </c>
      <c r="F454">
        <v>21</v>
      </c>
      <c r="G454">
        <v>33</v>
      </c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</row>
    <row r="455" spans="1:38" s="50" customFormat="1" ht="15">
      <c r="A455" t="str">
        <f t="shared" si="7"/>
        <v>NiederösterreichDachdecker/Dachdeckerin</v>
      </c>
      <c r="B455">
        <v>455</v>
      </c>
      <c r="C455" t="s">
        <v>262</v>
      </c>
      <c r="D455" t="s">
        <v>78</v>
      </c>
      <c r="E455" s="51">
        <v>4</v>
      </c>
      <c r="F455">
        <v>3</v>
      </c>
      <c r="G455">
        <v>2</v>
      </c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</row>
    <row r="456" spans="1:38" s="50" customFormat="1" ht="15">
      <c r="A456" t="str">
        <f t="shared" si="7"/>
        <v>NiederösterreichDrogist/Drogistin</v>
      </c>
      <c r="B456">
        <v>456</v>
      </c>
      <c r="C456" t="s">
        <v>262</v>
      </c>
      <c r="D456" t="s">
        <v>80</v>
      </c>
      <c r="E456" s="51">
        <v>48</v>
      </c>
      <c r="F456">
        <v>51</v>
      </c>
      <c r="G456">
        <v>37</v>
      </c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</row>
    <row r="457" spans="1:38" s="50" customFormat="1" ht="15">
      <c r="A457" t="str">
        <f t="shared" si="7"/>
        <v>NiederösterreichDrucktechnik</v>
      </c>
      <c r="B457">
        <v>457</v>
      </c>
      <c r="C457" t="s">
        <v>262</v>
      </c>
      <c r="D457" t="s">
        <v>81</v>
      </c>
      <c r="E457" s="51">
        <v>8</v>
      </c>
      <c r="F457">
        <v>6</v>
      </c>
      <c r="G457">
        <v>7</v>
      </c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</row>
    <row r="458" spans="1:38" s="50" customFormat="1" ht="15">
      <c r="A458" t="str">
        <f t="shared" si="7"/>
        <v>NiederösterreichDruckvorstufentechniker/in</v>
      </c>
      <c r="B458">
        <v>458</v>
      </c>
      <c r="C458" t="s">
        <v>262</v>
      </c>
      <c r="D458" t="s">
        <v>82</v>
      </c>
      <c r="E458" s="51">
        <v>9</v>
      </c>
      <c r="F458">
        <v>8</v>
      </c>
      <c r="G458">
        <v>5</v>
      </c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</row>
    <row r="459" spans="1:38" s="50" customFormat="1" ht="15">
      <c r="A459" t="str">
        <f t="shared" si="7"/>
        <v>NiederösterreichE-Commerce-Kaufmann/E-Commerce-Kauffrau</v>
      </c>
      <c r="B459">
        <v>459</v>
      </c>
      <c r="C459" t="s">
        <v>262</v>
      </c>
      <c r="D459" t="s">
        <v>83</v>
      </c>
      <c r="E459" s="51">
        <v>8</v>
      </c>
      <c r="F459">
        <v>12</v>
      </c>
      <c r="G459">
        <v>11</v>
      </c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</row>
    <row r="460" spans="1:38" s="50" customFormat="1" ht="15">
      <c r="A460" t="str">
        <f t="shared" si="7"/>
        <v>NiederösterreichEDV-Kaufmann/-frau</v>
      </c>
      <c r="B460">
        <v>460</v>
      </c>
      <c r="C460" t="s">
        <v>262</v>
      </c>
      <c r="D460" t="s">
        <v>84</v>
      </c>
      <c r="E460" s="51">
        <v>1</v>
      </c>
      <c r="F460">
        <v>1</v>
      </c>
      <c r="G460">
        <v>2</v>
      </c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</row>
    <row r="461" spans="1:38" s="50" customFormat="1" ht="15">
      <c r="A461" t="str">
        <f t="shared" si="7"/>
        <v>NiederösterreichEinkäufer/Einkäuferin</v>
      </c>
      <c r="B461">
        <v>461</v>
      </c>
      <c r="C461" t="s">
        <v>262</v>
      </c>
      <c r="D461" t="s">
        <v>85</v>
      </c>
      <c r="E461" s="51">
        <v>7</v>
      </c>
      <c r="F461">
        <v>6</v>
      </c>
      <c r="G461">
        <v>4</v>
      </c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</row>
    <row r="462" spans="1:38" s="50" customFormat="1" ht="15">
      <c r="A462" t="str">
        <f t="shared" si="7"/>
        <v>NiederösterreichEinzelhandel</v>
      </c>
      <c r="B462">
        <v>462</v>
      </c>
      <c r="C462" t="s">
        <v>262</v>
      </c>
      <c r="D462" t="s">
        <v>86</v>
      </c>
      <c r="E462" s="51">
        <v>1195</v>
      </c>
      <c r="F462">
        <v>1084</v>
      </c>
      <c r="G462">
        <v>980</v>
      </c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</row>
    <row r="463" spans="1:38" s="50" customFormat="1" ht="15">
      <c r="A463" t="str">
        <f t="shared" si="7"/>
        <v>NiederösterreichElektronik</v>
      </c>
      <c r="B463">
        <v>463</v>
      </c>
      <c r="C463" t="s">
        <v>262</v>
      </c>
      <c r="D463" t="s">
        <v>88</v>
      </c>
      <c r="E463" s="51"/>
      <c r="F463"/>
      <c r="G463">
        <v>1</v>
      </c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</row>
    <row r="464" spans="1:38" s="50" customFormat="1" ht="15">
      <c r="A464" t="str">
        <f t="shared" si="7"/>
        <v>NiederösterreichElektrotechnik</v>
      </c>
      <c r="B464">
        <v>464</v>
      </c>
      <c r="C464" t="s">
        <v>262</v>
      </c>
      <c r="D464" t="s">
        <v>89</v>
      </c>
      <c r="E464" s="51">
        <v>80</v>
      </c>
      <c r="F464">
        <v>87</v>
      </c>
      <c r="G464">
        <v>104</v>
      </c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</row>
    <row r="465" spans="1:38" s="50" customFormat="1" ht="15">
      <c r="A465" t="str">
        <f t="shared" si="7"/>
        <v>NiederösterreichEntsorgungs- und Recyclingfachkraft</v>
      </c>
      <c r="B465">
        <v>465</v>
      </c>
      <c r="C465" t="s">
        <v>262</v>
      </c>
      <c r="D465" t="s">
        <v>90</v>
      </c>
      <c r="E465" s="51">
        <v>3</v>
      </c>
      <c r="F465">
        <v>1</v>
      </c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</row>
    <row r="466" spans="1:38" s="50" customFormat="1" ht="15">
      <c r="A466" t="str">
        <f t="shared" si="7"/>
        <v>NiederösterreichEventkaufmann/Eventkauffrau (gültig bis: 31.08.2026)</v>
      </c>
      <c r="B466">
        <v>466</v>
      </c>
      <c r="C466" t="s">
        <v>262</v>
      </c>
      <c r="D466" t="s">
        <v>91</v>
      </c>
      <c r="E466" s="51"/>
      <c r="F466"/>
      <c r="G466">
        <v>1</v>
      </c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</row>
    <row r="467" spans="1:38" s="50" customFormat="1" ht="15">
      <c r="A467" t="str">
        <f t="shared" si="7"/>
        <v>NiederösterreichFahrradmechatronik (gültig bis: 31.12.2026)</v>
      </c>
      <c r="B467">
        <v>467</v>
      </c>
      <c r="C467" t="s">
        <v>262</v>
      </c>
      <c r="D467" t="s">
        <v>92</v>
      </c>
      <c r="E467" s="51">
        <v>4</v>
      </c>
      <c r="F467">
        <v>3</v>
      </c>
      <c r="G467">
        <v>2</v>
      </c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</row>
    <row r="468" spans="1:38" s="50" customFormat="1" ht="15">
      <c r="A468" t="str">
        <f t="shared" si="7"/>
        <v>NiederösterreichFertigteilhausbau</v>
      </c>
      <c r="B468">
        <v>468</v>
      </c>
      <c r="C468" t="s">
        <v>262</v>
      </c>
      <c r="D468" t="s">
        <v>97</v>
      </c>
      <c r="E468" s="51">
        <v>1</v>
      </c>
      <c r="F468">
        <v>1</v>
      </c>
      <c r="G468">
        <v>1</v>
      </c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</row>
    <row r="469" spans="1:38" s="50" customFormat="1" ht="15">
      <c r="A469" t="str">
        <f t="shared" si="7"/>
        <v>NiederösterreichFertigungsmesstechnik (gültig bis: 31.08.2027)</v>
      </c>
      <c r="B469">
        <v>469</v>
      </c>
      <c r="C469" t="s">
        <v>262</v>
      </c>
      <c r="D469" t="s">
        <v>98</v>
      </c>
      <c r="E469" s="51"/>
      <c r="F469">
        <v>1</v>
      </c>
      <c r="G469">
        <v>1</v>
      </c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</row>
    <row r="470" spans="1:38" s="50" customFormat="1" ht="15">
      <c r="A470" t="str">
        <f t="shared" si="7"/>
        <v>NiederösterreichFinanz- und Rechnungswesenassistenz</v>
      </c>
      <c r="B470">
        <v>470</v>
      </c>
      <c r="C470" t="s">
        <v>262</v>
      </c>
      <c r="D470" t="s">
        <v>99</v>
      </c>
      <c r="E470" s="51">
        <v>7</v>
      </c>
      <c r="F470">
        <v>12</v>
      </c>
      <c r="G470">
        <v>15</v>
      </c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</row>
    <row r="471" spans="1:38" s="50" customFormat="1" ht="15">
      <c r="A471" t="str">
        <f t="shared" si="7"/>
        <v>NiederösterreichFinanzdienstleistungskaufmann/ Finanzdienstleistungskauffrau</v>
      </c>
      <c r="B471">
        <v>471</v>
      </c>
      <c r="C471" t="s">
        <v>262</v>
      </c>
      <c r="D471" t="s">
        <v>100</v>
      </c>
      <c r="E471" s="51">
        <v>2</v>
      </c>
      <c r="F471">
        <v>3</v>
      </c>
      <c r="G471">
        <v>2</v>
      </c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</row>
    <row r="472" spans="1:38" s="50" customFormat="1" ht="15">
      <c r="A472" t="str">
        <f t="shared" si="7"/>
        <v>NiederösterreichFitnessbetreuung</v>
      </c>
      <c r="B472">
        <v>472</v>
      </c>
      <c r="C472" t="s">
        <v>262</v>
      </c>
      <c r="D472" t="s">
        <v>101</v>
      </c>
      <c r="E472" s="51">
        <v>10</v>
      </c>
      <c r="F472">
        <v>7</v>
      </c>
      <c r="G472">
        <v>5</v>
      </c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</row>
    <row r="473" spans="1:38" s="50" customFormat="1" ht="15">
      <c r="A473" t="str">
        <f t="shared" si="7"/>
        <v>NiederösterreichFleischverarbeitung</v>
      </c>
      <c r="B473">
        <v>473</v>
      </c>
      <c r="C473" t="s">
        <v>262</v>
      </c>
      <c r="D473" t="s">
        <v>103</v>
      </c>
      <c r="E473" s="51">
        <v>5</v>
      </c>
      <c r="F473">
        <v>9</v>
      </c>
      <c r="G473">
        <v>10</v>
      </c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</row>
    <row r="474" spans="1:38" s="50" customFormat="1" ht="15">
      <c r="A474" t="str">
        <f t="shared" si="7"/>
        <v>NiederösterreichFleischverkauf</v>
      </c>
      <c r="B474">
        <v>474</v>
      </c>
      <c r="C474" t="s">
        <v>262</v>
      </c>
      <c r="D474" t="s">
        <v>104</v>
      </c>
      <c r="E474" s="51">
        <v>4</v>
      </c>
      <c r="F474">
        <v>5</v>
      </c>
      <c r="G474">
        <v>4</v>
      </c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</row>
    <row r="475" spans="1:38" s="50" customFormat="1" ht="15">
      <c r="A475" t="str">
        <f t="shared" si="7"/>
        <v>NiederösterreichFlorist/Floristin</v>
      </c>
      <c r="B475">
        <v>475</v>
      </c>
      <c r="C475" t="s">
        <v>262</v>
      </c>
      <c r="D475" t="s">
        <v>105</v>
      </c>
      <c r="E475" s="51">
        <v>66</v>
      </c>
      <c r="F475">
        <v>65</v>
      </c>
      <c r="G475">
        <v>58</v>
      </c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</row>
    <row r="476" spans="1:38" s="50" customFormat="1" ht="15">
      <c r="A476" t="str">
        <f t="shared" si="7"/>
        <v>NiederösterreichFoto- und Multimediakaufmann/-frau</v>
      </c>
      <c r="B476">
        <v>476</v>
      </c>
      <c r="C476" t="s">
        <v>262</v>
      </c>
      <c r="D476" t="s">
        <v>107</v>
      </c>
      <c r="E476" s="51">
        <v>2</v>
      </c>
      <c r="F476"/>
      <c r="G476">
        <v>1</v>
      </c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</row>
    <row r="477" spans="1:38" s="50" customFormat="1" ht="15">
      <c r="A477" t="str">
        <f t="shared" si="7"/>
        <v>NiederösterreichFriseur (Stylist)/Friseurin (Stylistin)</v>
      </c>
      <c r="B477">
        <v>477</v>
      </c>
      <c r="C477" t="s">
        <v>262</v>
      </c>
      <c r="D477" t="s">
        <v>109</v>
      </c>
      <c r="E477" s="51">
        <v>335</v>
      </c>
      <c r="F477">
        <v>335</v>
      </c>
      <c r="G477">
        <v>353</v>
      </c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</row>
    <row r="478" spans="1:38" s="50" customFormat="1" ht="15">
      <c r="A478" t="str">
        <f t="shared" si="7"/>
        <v>NiederösterreichFußpflege (Podologie)</v>
      </c>
      <c r="B478">
        <v>478</v>
      </c>
      <c r="C478" t="s">
        <v>262</v>
      </c>
      <c r="D478" t="s">
        <v>561</v>
      </c>
      <c r="E478" s="51">
        <v>75</v>
      </c>
      <c r="F478">
        <v>54</v>
      </c>
      <c r="G478">
        <v>31</v>
      </c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</row>
    <row r="479" spans="1:38" s="50" customFormat="1" ht="15">
      <c r="A479" t="str">
        <f t="shared" si="7"/>
        <v>NiederösterreichGarten- und Grünflächengestaltung</v>
      </c>
      <c r="B479">
        <v>479</v>
      </c>
      <c r="C479" t="s">
        <v>262</v>
      </c>
      <c r="D479" t="s">
        <v>110</v>
      </c>
      <c r="E479" s="51">
        <v>29</v>
      </c>
      <c r="F479">
        <v>16</v>
      </c>
      <c r="G479">
        <v>17</v>
      </c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</row>
    <row r="480" spans="1:38" s="50" customFormat="1" ht="15">
      <c r="A480" t="str">
        <f t="shared" si="7"/>
        <v>NiederösterreichGastronomiefachmann/Gastronomiefachfrau</v>
      </c>
      <c r="B480">
        <v>480</v>
      </c>
      <c r="C480" t="s">
        <v>262</v>
      </c>
      <c r="D480" t="s">
        <v>111</v>
      </c>
      <c r="E480" s="51">
        <v>136</v>
      </c>
      <c r="F480">
        <v>126</v>
      </c>
      <c r="G480">
        <v>125</v>
      </c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</row>
    <row r="481" spans="1:38" s="50" customFormat="1" ht="15">
      <c r="A481" t="str">
        <f t="shared" si="7"/>
        <v>NiederösterreichGeoinformationstechnik (gültig bis: 30.06.2024)</v>
      </c>
      <c r="B481">
        <v>481</v>
      </c>
      <c r="C481" t="s">
        <v>262</v>
      </c>
      <c r="D481" t="s">
        <v>112</v>
      </c>
      <c r="E481" s="51">
        <v>1</v>
      </c>
      <c r="F481">
        <v>1</v>
      </c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</row>
    <row r="482" spans="1:38" s="50" customFormat="1" ht="15">
      <c r="A482" t="str">
        <f t="shared" si="7"/>
        <v>NiederösterreichGlasbautechnik</v>
      </c>
      <c r="B482">
        <v>482</v>
      </c>
      <c r="C482" t="s">
        <v>262</v>
      </c>
      <c r="D482" t="s">
        <v>115</v>
      </c>
      <c r="E482" s="51">
        <v>2</v>
      </c>
      <c r="F482">
        <v>2</v>
      </c>
      <c r="G482">
        <v>3</v>
      </c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</row>
    <row r="483" spans="1:38" s="50" customFormat="1" ht="15">
      <c r="A483" t="str">
        <f t="shared" si="7"/>
        <v>NiederösterreichGold- und Silberschmied/in und Juwelier/in</v>
      </c>
      <c r="B483">
        <v>483</v>
      </c>
      <c r="C483" t="s">
        <v>262</v>
      </c>
      <c r="D483" t="s">
        <v>120</v>
      </c>
      <c r="E483" s="51">
        <v>2</v>
      </c>
      <c r="F483">
        <v>2</v>
      </c>
      <c r="G483">
        <v>1</v>
      </c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</row>
    <row r="484" spans="1:38" s="50" customFormat="1" ht="15">
      <c r="A484" t="str">
        <f t="shared" si="7"/>
        <v>NiederösterreichGroßhandelskaufmann/Großhandelskauffrau</v>
      </c>
      <c r="B484">
        <v>484</v>
      </c>
      <c r="C484" t="s">
        <v>262</v>
      </c>
      <c r="D484" t="s">
        <v>122</v>
      </c>
      <c r="E484" s="51">
        <v>64</v>
      </c>
      <c r="F484">
        <v>58</v>
      </c>
      <c r="G484">
        <v>56</v>
      </c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</row>
    <row r="485" spans="1:38" s="50" customFormat="1" ht="15">
      <c r="A485" t="str">
        <f t="shared" si="7"/>
        <v>NiederösterreichHochbau (gültig bis: 31.12.2027)</v>
      </c>
      <c r="B485">
        <v>485</v>
      </c>
      <c r="C485" t="s">
        <v>262</v>
      </c>
      <c r="D485" t="s">
        <v>562</v>
      </c>
      <c r="E485" s="51">
        <v>4</v>
      </c>
      <c r="F485">
        <v>3</v>
      </c>
      <c r="G485">
        <v>2</v>
      </c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</row>
    <row r="486" spans="1:38" s="50" customFormat="1" ht="15">
      <c r="A486" t="str">
        <f t="shared" si="7"/>
        <v>NiederösterreichHochbauspezialist/Hochbauspezialistin (gültig bis: 31.08.2026)</v>
      </c>
      <c r="B486">
        <v>486</v>
      </c>
      <c r="C486" t="s">
        <v>262</v>
      </c>
      <c r="D486" t="s">
        <v>126</v>
      </c>
      <c r="E486" s="51">
        <v>1</v>
      </c>
      <c r="F486"/>
      <c r="G486">
        <v>1</v>
      </c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</row>
    <row r="487" spans="1:38" s="50" customFormat="1" ht="15">
      <c r="A487" t="str">
        <f t="shared" si="7"/>
        <v>NiederösterreichHolztechnik</v>
      </c>
      <c r="B487">
        <v>487</v>
      </c>
      <c r="C487" t="s">
        <v>262</v>
      </c>
      <c r="D487" t="s">
        <v>131</v>
      </c>
      <c r="E487" s="51">
        <v>1</v>
      </c>
      <c r="F487">
        <v>4</v>
      </c>
      <c r="G487">
        <v>7</v>
      </c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</row>
    <row r="488" spans="1:38" s="50" customFormat="1" ht="15">
      <c r="A488" t="str">
        <f t="shared" si="7"/>
        <v>NiederösterreichHörgeräteakustiker/in</v>
      </c>
      <c r="B488">
        <v>488</v>
      </c>
      <c r="C488" t="s">
        <v>262</v>
      </c>
      <c r="D488" t="s">
        <v>132</v>
      </c>
      <c r="E488" s="51">
        <v>18</v>
      </c>
      <c r="F488">
        <v>20</v>
      </c>
      <c r="G488">
        <v>24</v>
      </c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</row>
    <row r="489" spans="1:38" s="50" customFormat="1" ht="15">
      <c r="A489" t="str">
        <f t="shared" si="7"/>
        <v>NiederösterreichHotel- und Gastgewerbeassistent/in</v>
      </c>
      <c r="B489">
        <v>489</v>
      </c>
      <c r="C489" t="s">
        <v>262</v>
      </c>
      <c r="D489" t="s">
        <v>133</v>
      </c>
      <c r="E489" s="51">
        <v>58</v>
      </c>
      <c r="F489">
        <v>62</v>
      </c>
      <c r="G489">
        <v>54</v>
      </c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</row>
    <row r="490" spans="1:38" s="50" customFormat="1" ht="15">
      <c r="A490" t="str">
        <f t="shared" si="7"/>
        <v>NiederösterreichHotel- und Restaurantfachmann/Hotel- und Restaurantfachfrau</v>
      </c>
      <c r="B490">
        <v>490</v>
      </c>
      <c r="C490" t="s">
        <v>262</v>
      </c>
      <c r="D490" t="s">
        <v>134</v>
      </c>
      <c r="E490" s="51">
        <v>6</v>
      </c>
      <c r="F490">
        <v>12</v>
      </c>
      <c r="G490">
        <v>11</v>
      </c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</row>
    <row r="491" spans="1:38" s="50" customFormat="1" ht="15">
      <c r="A491" t="str">
        <f t="shared" si="7"/>
        <v>NiederösterreichHotelkaufmann/Hotelkauffrau</v>
      </c>
      <c r="B491">
        <v>491</v>
      </c>
      <c r="C491" t="s">
        <v>262</v>
      </c>
      <c r="D491" t="s">
        <v>135</v>
      </c>
      <c r="E491" s="51">
        <v>5</v>
      </c>
      <c r="F491">
        <v>11</v>
      </c>
      <c r="G491">
        <v>7</v>
      </c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</row>
    <row r="492" spans="1:38" s="50" customFormat="1" ht="15">
      <c r="A492" t="str">
        <f t="shared" si="7"/>
        <v>NiederösterreichHufschmied/in</v>
      </c>
      <c r="B492">
        <v>492</v>
      </c>
      <c r="C492" t="s">
        <v>262</v>
      </c>
      <c r="D492" t="s">
        <v>136</v>
      </c>
      <c r="E492" s="51">
        <v>3</v>
      </c>
      <c r="F492">
        <v>4</v>
      </c>
      <c r="G492">
        <v>4</v>
      </c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</row>
    <row r="493" spans="1:38" s="50" customFormat="1" ht="15">
      <c r="A493" t="str">
        <f t="shared" si="7"/>
        <v>NiederösterreichImmobilienkaufmann/Immobilienkauffrau</v>
      </c>
      <c r="B493">
        <v>493</v>
      </c>
      <c r="C493" t="s">
        <v>262</v>
      </c>
      <c r="D493" t="s">
        <v>137</v>
      </c>
      <c r="E493" s="51">
        <v>6</v>
      </c>
      <c r="F493">
        <v>7</v>
      </c>
      <c r="G493">
        <v>5</v>
      </c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</row>
    <row r="494" spans="1:38" s="50" customFormat="1" ht="15">
      <c r="A494" t="str">
        <f t="shared" si="7"/>
        <v>NiederösterreichIndustriekaufmann/Industriekauffrau (gültig bis: 31.08.2026)</v>
      </c>
      <c r="B494">
        <v>494</v>
      </c>
      <c r="C494" t="s">
        <v>262</v>
      </c>
      <c r="D494" t="s">
        <v>138</v>
      </c>
      <c r="E494" s="51">
        <v>72</v>
      </c>
      <c r="F494">
        <v>59</v>
      </c>
      <c r="G494">
        <v>46</v>
      </c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</row>
    <row r="495" spans="1:38" s="50" customFormat="1" ht="15">
      <c r="A495" t="str">
        <f t="shared" si="7"/>
        <v>NiederösterreichInformationstechnologie</v>
      </c>
      <c r="B495">
        <v>495</v>
      </c>
      <c r="C495" t="s">
        <v>262</v>
      </c>
      <c r="D495" t="s">
        <v>34</v>
      </c>
      <c r="E495" s="51">
        <v>10</v>
      </c>
      <c r="F495">
        <v>14</v>
      </c>
      <c r="G495">
        <v>18</v>
      </c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</row>
    <row r="496" spans="1:38" s="50" customFormat="1" ht="15">
      <c r="A496" t="str">
        <f t="shared" si="7"/>
        <v>NiederösterreichInstallations- und Gebäudetechnik</v>
      </c>
      <c r="B496">
        <v>496</v>
      </c>
      <c r="C496" t="s">
        <v>262</v>
      </c>
      <c r="D496" t="s">
        <v>141</v>
      </c>
      <c r="E496" s="51">
        <v>16</v>
      </c>
      <c r="F496">
        <v>15</v>
      </c>
      <c r="G496">
        <v>10</v>
      </c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</row>
    <row r="497" spans="1:38" s="50" customFormat="1" ht="15">
      <c r="A497" t="str">
        <f t="shared" si="7"/>
        <v>NiederösterreichKälteanlagentechnik</v>
      </c>
      <c r="B497">
        <v>497</v>
      </c>
      <c r="C497" t="s">
        <v>262</v>
      </c>
      <c r="D497" t="s">
        <v>142</v>
      </c>
      <c r="E497" s="51">
        <v>2</v>
      </c>
      <c r="F497">
        <v>4</v>
      </c>
      <c r="G497">
        <v>2</v>
      </c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</row>
    <row r="498" spans="1:38" s="50" customFormat="1" ht="15">
      <c r="A498" t="str">
        <f t="shared" si="7"/>
        <v>NiederösterreichKanzleiassistent/Kanzleiassistentin</v>
      </c>
      <c r="B498">
        <v>498</v>
      </c>
      <c r="C498" t="s">
        <v>262</v>
      </c>
      <c r="D498" t="s">
        <v>143</v>
      </c>
      <c r="E498" s="51">
        <v>7</v>
      </c>
      <c r="F498">
        <v>6</v>
      </c>
      <c r="G498">
        <v>8</v>
      </c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</row>
    <row r="499" spans="1:38" s="50" customFormat="1" ht="15">
      <c r="A499" t="str">
        <f t="shared" si="7"/>
        <v>NiederösterreichKarosseriebautechnik</v>
      </c>
      <c r="B499">
        <v>499</v>
      </c>
      <c r="C499" t="s">
        <v>262</v>
      </c>
      <c r="D499" t="s">
        <v>31</v>
      </c>
      <c r="E499" s="51">
        <v>24</v>
      </c>
      <c r="F499">
        <v>30</v>
      </c>
      <c r="G499">
        <v>34</v>
      </c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</row>
    <row r="500" spans="1:38" s="50" customFormat="1" ht="15">
      <c r="A500" t="str">
        <f t="shared" si="7"/>
        <v>NiederösterreichKlavierbau</v>
      </c>
      <c r="B500">
        <v>500</v>
      </c>
      <c r="C500" t="s">
        <v>262</v>
      </c>
      <c r="D500" t="s">
        <v>147</v>
      </c>
      <c r="E500" s="51">
        <v>2</v>
      </c>
      <c r="F500">
        <v>5</v>
      </c>
      <c r="G500">
        <v>5</v>
      </c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</row>
    <row r="501" spans="1:38" s="50" customFormat="1" ht="15">
      <c r="A501" t="str">
        <f t="shared" si="7"/>
        <v>NiederösterreichKoch/Köchin</v>
      </c>
      <c r="B501">
        <v>501</v>
      </c>
      <c r="C501" t="s">
        <v>262</v>
      </c>
      <c r="D501" t="s">
        <v>148</v>
      </c>
      <c r="E501" s="51">
        <v>137</v>
      </c>
      <c r="F501">
        <v>135</v>
      </c>
      <c r="G501">
        <v>124</v>
      </c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</row>
    <row r="502" spans="1:38" s="50" customFormat="1" ht="15">
      <c r="A502" t="str">
        <f t="shared" si="7"/>
        <v>NiederösterreichKonditorei (Zuckerbäckerei)</v>
      </c>
      <c r="B502">
        <v>502</v>
      </c>
      <c r="C502" t="s">
        <v>262</v>
      </c>
      <c r="D502" t="s">
        <v>149</v>
      </c>
      <c r="E502" s="51">
        <v>197</v>
      </c>
      <c r="F502">
        <v>182</v>
      </c>
      <c r="G502">
        <v>169</v>
      </c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</row>
    <row r="503" spans="1:38" s="50" customFormat="1" ht="15">
      <c r="A503" t="str">
        <f t="shared" si="7"/>
        <v>NiederösterreichKonstrukteur/in</v>
      </c>
      <c r="B503">
        <v>503</v>
      </c>
      <c r="C503" t="s">
        <v>262</v>
      </c>
      <c r="D503" t="s">
        <v>150</v>
      </c>
      <c r="E503" s="51">
        <v>9</v>
      </c>
      <c r="F503">
        <v>9</v>
      </c>
      <c r="G503">
        <v>7</v>
      </c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</row>
    <row r="504" spans="1:38" s="50" customFormat="1" ht="15">
      <c r="A504" t="str">
        <f t="shared" si="7"/>
        <v>NiederösterreichKosmetik (Kosmetologie)</v>
      </c>
      <c r="B504">
        <v>504</v>
      </c>
      <c r="C504" t="s">
        <v>262</v>
      </c>
      <c r="D504" t="s">
        <v>563</v>
      </c>
      <c r="E504" s="51">
        <v>11</v>
      </c>
      <c r="F504">
        <v>5</v>
      </c>
      <c r="G504">
        <v>6</v>
      </c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</row>
    <row r="505" spans="1:38" s="50" customFormat="1" ht="15">
      <c r="A505" t="str">
        <f t="shared" si="7"/>
        <v>NiederösterreichKosmetik (Kosmetologie) / Fußpflege (Podologie)</v>
      </c>
      <c r="B505">
        <v>505</v>
      </c>
      <c r="C505" t="s">
        <v>262</v>
      </c>
      <c r="D505" t="s">
        <v>564</v>
      </c>
      <c r="E505" s="51"/>
      <c r="F505">
        <v>15</v>
      </c>
      <c r="G505">
        <v>25</v>
      </c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</row>
    <row r="506" spans="1:38" s="50" customFormat="1" ht="15">
      <c r="A506" t="str">
        <f t="shared" si="7"/>
        <v>NiederösterreichKraftfahrzeugtechnik</v>
      </c>
      <c r="B506">
        <v>506</v>
      </c>
      <c r="C506" t="s">
        <v>262</v>
      </c>
      <c r="D506" t="s">
        <v>4</v>
      </c>
      <c r="E506" s="51">
        <v>68</v>
      </c>
      <c r="F506">
        <v>74</v>
      </c>
      <c r="G506">
        <v>70</v>
      </c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</row>
    <row r="507" spans="1:38" s="50" customFormat="1" ht="15">
      <c r="A507" t="str">
        <f t="shared" si="7"/>
        <v>NiederösterreichKunststofftechnologie</v>
      </c>
      <c r="B507">
        <v>507</v>
      </c>
      <c r="C507" t="s">
        <v>262</v>
      </c>
      <c r="D507" t="s">
        <v>152</v>
      </c>
      <c r="E507" s="51">
        <v>8</v>
      </c>
      <c r="F507">
        <v>4</v>
      </c>
      <c r="G507">
        <v>3</v>
      </c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</row>
    <row r="508" spans="1:38" s="50" customFormat="1" ht="15">
      <c r="A508" t="str">
        <f t="shared" si="7"/>
        <v>NiederösterreichKunststoffverfahrenstechnik</v>
      </c>
      <c r="B508">
        <v>508</v>
      </c>
      <c r="C508" t="s">
        <v>262</v>
      </c>
      <c r="D508" t="s">
        <v>153</v>
      </c>
      <c r="E508" s="51">
        <v>10</v>
      </c>
      <c r="F508">
        <v>16</v>
      </c>
      <c r="G508">
        <v>19</v>
      </c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</row>
    <row r="509" spans="1:38" s="50" customFormat="1" ht="15">
      <c r="A509" t="str">
        <f t="shared" si="7"/>
        <v>NiederösterreichLackiertechnik</v>
      </c>
      <c r="B509">
        <v>509</v>
      </c>
      <c r="C509" t="s">
        <v>262</v>
      </c>
      <c r="D509" t="s">
        <v>156</v>
      </c>
      <c r="E509" s="51">
        <v>11</v>
      </c>
      <c r="F509">
        <v>10</v>
      </c>
      <c r="G509">
        <v>8</v>
      </c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</row>
    <row r="510" spans="1:38" s="50" customFormat="1" ht="15">
      <c r="A510" t="str">
        <f t="shared" si="7"/>
        <v>NiederösterreichLand- und Baumaschinentechnik</v>
      </c>
      <c r="B510">
        <v>510</v>
      </c>
      <c r="C510" t="s">
        <v>262</v>
      </c>
      <c r="D510" t="s">
        <v>157</v>
      </c>
      <c r="E510" s="51">
        <v>12</v>
      </c>
      <c r="F510">
        <v>10</v>
      </c>
      <c r="G510">
        <v>11</v>
      </c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</row>
    <row r="511" spans="1:38" s="50" customFormat="1" ht="15">
      <c r="A511" t="str">
        <f t="shared" si="7"/>
        <v>NiederösterreichLebensmitteltechnik</v>
      </c>
      <c r="B511">
        <v>511</v>
      </c>
      <c r="C511" t="s">
        <v>262</v>
      </c>
      <c r="D511" t="s">
        <v>158</v>
      </c>
      <c r="E511" s="51">
        <v>7</v>
      </c>
      <c r="F511">
        <v>5</v>
      </c>
      <c r="G511">
        <v>8</v>
      </c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</row>
    <row r="512" spans="1:38" s="50" customFormat="1" ht="15">
      <c r="A512" t="str">
        <f t="shared" si="7"/>
        <v>NiederösterreichLuftfahrzeugtechnik</v>
      </c>
      <c r="B512">
        <v>512</v>
      </c>
      <c r="C512" t="s">
        <v>262</v>
      </c>
      <c r="D512" t="s">
        <v>160</v>
      </c>
      <c r="E512" s="51">
        <v>2</v>
      </c>
      <c r="F512">
        <v>1</v>
      </c>
      <c r="G512">
        <v>1</v>
      </c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</row>
    <row r="513" spans="1:38" s="50" customFormat="1" ht="15">
      <c r="A513" t="str">
        <f t="shared" si="7"/>
        <v>NiederösterreichMaskenbildner/Maskenbildnerin (gültig bis: 31.12.2026)</v>
      </c>
      <c r="B513">
        <v>513</v>
      </c>
      <c r="C513" t="s">
        <v>262</v>
      </c>
      <c r="D513" t="s">
        <v>163</v>
      </c>
      <c r="E513" s="51">
        <v>1</v>
      </c>
      <c r="F513">
        <v>1</v>
      </c>
      <c r="G513">
        <v>1</v>
      </c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</row>
    <row r="514" spans="1:38" s="50" customFormat="1" ht="15">
      <c r="A514" t="str">
        <f t="shared" si="7"/>
        <v>NiederösterreichMasseur/Masseurin</v>
      </c>
      <c r="B514">
        <v>514</v>
      </c>
      <c r="C514" t="s">
        <v>262</v>
      </c>
      <c r="D514" t="s">
        <v>164</v>
      </c>
      <c r="E514" s="51"/>
      <c r="F514">
        <v>1</v>
      </c>
      <c r="G514">
        <v>1</v>
      </c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</row>
    <row r="515" spans="1:38" s="50" customFormat="1" ht="15">
      <c r="A515" t="str">
        <f t="shared" ref="A515:A578" si="8">C515&amp;D515</f>
        <v>NiederösterreichMechatronik</v>
      </c>
      <c r="B515">
        <v>515</v>
      </c>
      <c r="C515" t="s">
        <v>262</v>
      </c>
      <c r="D515" t="s">
        <v>26</v>
      </c>
      <c r="E515" s="51">
        <v>28</v>
      </c>
      <c r="F515">
        <v>37</v>
      </c>
      <c r="G515">
        <v>45</v>
      </c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</row>
    <row r="516" spans="1:38" s="50" customFormat="1" ht="15">
      <c r="A516" t="str">
        <f t="shared" si="8"/>
        <v>NiederösterreichMedizinproduktekaufmann/Medizinproduktekauffrau</v>
      </c>
      <c r="B516">
        <v>516</v>
      </c>
      <c r="C516" t="s">
        <v>262</v>
      </c>
      <c r="D516" t="s">
        <v>167</v>
      </c>
      <c r="E516" s="51">
        <v>5</v>
      </c>
      <c r="F516">
        <v>7</v>
      </c>
      <c r="G516">
        <v>6</v>
      </c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</row>
    <row r="517" spans="1:38" s="50" customFormat="1" ht="15">
      <c r="A517" t="str">
        <f t="shared" si="8"/>
        <v>NiederösterreichMetallbearbeitung</v>
      </c>
      <c r="B517">
        <v>517</v>
      </c>
      <c r="C517" t="s">
        <v>262</v>
      </c>
      <c r="D517" t="s">
        <v>168</v>
      </c>
      <c r="E517" s="51">
        <v>7</v>
      </c>
      <c r="F517">
        <v>6</v>
      </c>
      <c r="G517">
        <v>6</v>
      </c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</row>
    <row r="518" spans="1:38" s="50" customFormat="1" ht="15">
      <c r="A518" t="str">
        <f t="shared" si="8"/>
        <v>NiederösterreichMetalldesign</v>
      </c>
      <c r="B518">
        <v>518</v>
      </c>
      <c r="C518" t="s">
        <v>262</v>
      </c>
      <c r="D518" t="s">
        <v>169</v>
      </c>
      <c r="E518" s="51">
        <v>1</v>
      </c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</row>
    <row r="519" spans="1:38" s="50" customFormat="1" ht="15">
      <c r="A519" t="str">
        <f t="shared" si="8"/>
        <v>NiederösterreichMetalltechnik</v>
      </c>
      <c r="B519">
        <v>519</v>
      </c>
      <c r="C519" t="s">
        <v>262</v>
      </c>
      <c r="D519" t="s">
        <v>33</v>
      </c>
      <c r="E519" s="51">
        <v>112</v>
      </c>
      <c r="F519">
        <v>107</v>
      </c>
      <c r="G519">
        <v>89</v>
      </c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</row>
    <row r="520" spans="1:38" s="50" customFormat="1" ht="15">
      <c r="A520" t="str">
        <f t="shared" si="8"/>
        <v>NiederösterreichMilchtechnologie</v>
      </c>
      <c r="B520">
        <v>520</v>
      </c>
      <c r="C520" t="s">
        <v>262</v>
      </c>
      <c r="D520" t="s">
        <v>173</v>
      </c>
      <c r="E520" s="51">
        <v>4</v>
      </c>
      <c r="F520">
        <v>3</v>
      </c>
      <c r="G520">
        <v>6</v>
      </c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</row>
    <row r="521" spans="1:38" s="50" customFormat="1" ht="15">
      <c r="A521" t="str">
        <f t="shared" si="8"/>
        <v>NiederösterreichOberflächentechnik</v>
      </c>
      <c r="B521">
        <v>521</v>
      </c>
      <c r="C521" t="s">
        <v>262</v>
      </c>
      <c r="D521" t="s">
        <v>175</v>
      </c>
      <c r="E521" s="51">
        <v>1</v>
      </c>
      <c r="F521">
        <v>2</v>
      </c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</row>
    <row r="522" spans="1:38" s="50" customFormat="1" ht="15">
      <c r="A522" t="str">
        <f t="shared" si="8"/>
        <v>NiederösterreichOfenbau- und Verlegetechnik</v>
      </c>
      <c r="B522">
        <v>522</v>
      </c>
      <c r="C522" t="s">
        <v>262</v>
      </c>
      <c r="D522" t="s">
        <v>178</v>
      </c>
      <c r="E522" s="51">
        <v>1</v>
      </c>
      <c r="F522">
        <v>1</v>
      </c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</row>
    <row r="523" spans="1:38" s="50" customFormat="1" ht="15">
      <c r="A523" t="str">
        <f t="shared" si="8"/>
        <v>NiederösterreichOrgelbau</v>
      </c>
      <c r="B523">
        <v>523</v>
      </c>
      <c r="C523" t="s">
        <v>262</v>
      </c>
      <c r="D523" t="s">
        <v>180</v>
      </c>
      <c r="E523" s="51">
        <v>1</v>
      </c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</row>
    <row r="524" spans="1:38" s="50" customFormat="1" ht="15">
      <c r="A524" t="str">
        <f t="shared" si="8"/>
        <v>NiederösterreichOrthopädieschuhmacher/in</v>
      </c>
      <c r="B524">
        <v>524</v>
      </c>
      <c r="C524" t="s">
        <v>262</v>
      </c>
      <c r="D524" t="s">
        <v>181</v>
      </c>
      <c r="E524" s="51">
        <v>13</v>
      </c>
      <c r="F524">
        <v>10</v>
      </c>
      <c r="G524">
        <v>8</v>
      </c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</row>
    <row r="525" spans="1:38" s="50" customFormat="1" ht="15">
      <c r="A525" t="str">
        <f t="shared" si="8"/>
        <v>NiederösterreichOrthopädietechnik</v>
      </c>
      <c r="B525">
        <v>525</v>
      </c>
      <c r="C525" t="s">
        <v>262</v>
      </c>
      <c r="D525" t="s">
        <v>182</v>
      </c>
      <c r="E525" s="51">
        <v>12</v>
      </c>
      <c r="F525">
        <v>8</v>
      </c>
      <c r="G525">
        <v>6</v>
      </c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</row>
    <row r="526" spans="1:38" s="50" customFormat="1" ht="15">
      <c r="A526" t="str">
        <f t="shared" si="8"/>
        <v>NiederösterreichPapiertechnik</v>
      </c>
      <c r="B526">
        <v>526</v>
      </c>
      <c r="C526" t="s">
        <v>262</v>
      </c>
      <c r="D526" t="s">
        <v>183</v>
      </c>
      <c r="E526" s="51">
        <v>6</v>
      </c>
      <c r="F526">
        <v>8</v>
      </c>
      <c r="G526">
        <v>6</v>
      </c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</row>
    <row r="527" spans="1:38" s="50" customFormat="1" ht="15">
      <c r="A527" t="str">
        <f t="shared" si="8"/>
        <v>NiederösterreichPersonaldienstleistung</v>
      </c>
      <c r="B527">
        <v>527</v>
      </c>
      <c r="C527" t="s">
        <v>262</v>
      </c>
      <c r="D527" t="s">
        <v>184</v>
      </c>
      <c r="E527" s="51">
        <v>17</v>
      </c>
      <c r="F527">
        <v>17</v>
      </c>
      <c r="G527">
        <v>16</v>
      </c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</row>
    <row r="528" spans="1:38" s="50" customFormat="1" ht="15">
      <c r="A528" t="str">
        <f t="shared" si="8"/>
        <v>NiederösterreichPflegeassistenz-AV</v>
      </c>
      <c r="B528">
        <v>528</v>
      </c>
      <c r="C528" t="s">
        <v>262</v>
      </c>
      <c r="D528" t="s">
        <v>186</v>
      </c>
      <c r="E528" s="51">
        <v>4</v>
      </c>
      <c r="F528">
        <v>13</v>
      </c>
      <c r="G528">
        <v>18</v>
      </c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</row>
    <row r="529" spans="1:38" s="50" customFormat="1" ht="15">
      <c r="A529" t="str">
        <f t="shared" si="8"/>
        <v>NiederösterreichPflegefachassistenz-AV</v>
      </c>
      <c r="B529">
        <v>529</v>
      </c>
      <c r="C529" t="s">
        <v>262</v>
      </c>
      <c r="D529" t="s">
        <v>187</v>
      </c>
      <c r="E529" s="51"/>
      <c r="F529"/>
      <c r="G529">
        <v>2</v>
      </c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</row>
    <row r="530" spans="1:38" s="50" customFormat="1" ht="15">
      <c r="A530" t="str">
        <f t="shared" si="8"/>
        <v>NiederösterreichPharmatechnologie</v>
      </c>
      <c r="B530">
        <v>530</v>
      </c>
      <c r="C530" t="s">
        <v>262</v>
      </c>
      <c r="D530" t="s">
        <v>188</v>
      </c>
      <c r="E530" s="51">
        <v>1</v>
      </c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</row>
    <row r="531" spans="1:38" s="50" customFormat="1" ht="15">
      <c r="A531" t="str">
        <f t="shared" si="8"/>
        <v>NiederösterreichPharmazeutisch-kaufmännische Assistenz</v>
      </c>
      <c r="B531">
        <v>531</v>
      </c>
      <c r="C531" t="s">
        <v>262</v>
      </c>
      <c r="D531" t="s">
        <v>19</v>
      </c>
      <c r="E531" s="51">
        <v>236</v>
      </c>
      <c r="F531">
        <v>214</v>
      </c>
      <c r="G531">
        <v>192</v>
      </c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</row>
    <row r="532" spans="1:38" s="50" customFormat="1" ht="15">
      <c r="A532" t="str">
        <f t="shared" si="8"/>
        <v>NiederösterreichPlatten- und Fliesenleger/in</v>
      </c>
      <c r="B532">
        <v>532</v>
      </c>
      <c r="C532" t="s">
        <v>262</v>
      </c>
      <c r="D532" t="s">
        <v>190</v>
      </c>
      <c r="E532" s="51">
        <v>8</v>
      </c>
      <c r="F532">
        <v>7</v>
      </c>
      <c r="G532">
        <v>5</v>
      </c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</row>
    <row r="533" spans="1:38" s="50" customFormat="1" ht="15">
      <c r="A533" t="str">
        <f t="shared" si="8"/>
        <v>NiederösterreichPolsterer/Polsterin</v>
      </c>
      <c r="B533">
        <v>533</v>
      </c>
      <c r="C533" t="s">
        <v>262</v>
      </c>
      <c r="D533" t="s">
        <v>191</v>
      </c>
      <c r="E533" s="51">
        <v>4</v>
      </c>
      <c r="F533">
        <v>2</v>
      </c>
      <c r="G533">
        <v>2</v>
      </c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</row>
    <row r="534" spans="1:38" s="50" customFormat="1" ht="15">
      <c r="A534" t="str">
        <f t="shared" si="8"/>
        <v>NiederösterreichProzesstechnik</v>
      </c>
      <c r="B534">
        <v>534</v>
      </c>
      <c r="C534" t="s">
        <v>262</v>
      </c>
      <c r="D534" t="s">
        <v>193</v>
      </c>
      <c r="E534" s="51">
        <v>11</v>
      </c>
      <c r="F534">
        <v>17</v>
      </c>
      <c r="G534">
        <v>17</v>
      </c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</row>
    <row r="535" spans="1:38" s="50" customFormat="1" ht="15">
      <c r="A535" t="str">
        <f t="shared" si="8"/>
        <v>NiederösterreichPrüftechnik - Schwerpunkt Physik</v>
      </c>
      <c r="B535">
        <v>535</v>
      </c>
      <c r="C535" t="s">
        <v>262</v>
      </c>
      <c r="D535" t="s">
        <v>195</v>
      </c>
      <c r="E535" s="51">
        <v>1</v>
      </c>
      <c r="F535">
        <v>1</v>
      </c>
      <c r="G535">
        <v>1</v>
      </c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</row>
    <row r="536" spans="1:38" s="50" customFormat="1" ht="15">
      <c r="A536" t="str">
        <f t="shared" si="8"/>
        <v>NiederösterreichRauchfangkehrer/Rauchfangkehrerin</v>
      </c>
      <c r="B536">
        <v>536</v>
      </c>
      <c r="C536" t="s">
        <v>262</v>
      </c>
      <c r="D536" t="s">
        <v>196</v>
      </c>
      <c r="E536" s="51">
        <v>3</v>
      </c>
      <c r="F536">
        <v>5</v>
      </c>
      <c r="G536">
        <v>6</v>
      </c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</row>
    <row r="537" spans="1:38" s="50" customFormat="1" ht="15">
      <c r="A537" t="str">
        <f t="shared" si="8"/>
        <v>NiederösterreichReinigungstechnik</v>
      </c>
      <c r="B537">
        <v>537</v>
      </c>
      <c r="C537" t="s">
        <v>262</v>
      </c>
      <c r="D537" t="s">
        <v>198</v>
      </c>
      <c r="E537" s="51">
        <v>7</v>
      </c>
      <c r="F537">
        <v>6</v>
      </c>
      <c r="G537">
        <v>8</v>
      </c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</row>
    <row r="538" spans="1:38" s="50" customFormat="1" ht="15">
      <c r="A538" t="str">
        <f t="shared" si="8"/>
        <v>NiederösterreichReisebürokaufmann / Reisebürokauffrau</v>
      </c>
      <c r="B538">
        <v>538</v>
      </c>
      <c r="C538" t="s">
        <v>262</v>
      </c>
      <c r="D538" t="s">
        <v>566</v>
      </c>
      <c r="E538" s="51">
        <v>14</v>
      </c>
      <c r="F538">
        <v>14</v>
      </c>
      <c r="G538">
        <v>10</v>
      </c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</row>
    <row r="539" spans="1:38" s="50" customFormat="1" ht="15">
      <c r="A539" t="str">
        <f t="shared" si="8"/>
        <v>NiederösterreichRestaurantfachmann/Restaurantfachfrau</v>
      </c>
      <c r="B539">
        <v>539</v>
      </c>
      <c r="C539" t="s">
        <v>262</v>
      </c>
      <c r="D539" t="s">
        <v>201</v>
      </c>
      <c r="E539" s="51">
        <v>119</v>
      </c>
      <c r="F539">
        <v>106</v>
      </c>
      <c r="G539">
        <v>106</v>
      </c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</row>
    <row r="540" spans="1:38" s="50" customFormat="1" ht="15">
      <c r="A540" t="str">
        <f t="shared" si="8"/>
        <v>NiederösterreichSattlerei</v>
      </c>
      <c r="B540">
        <v>540</v>
      </c>
      <c r="C540" t="s">
        <v>262</v>
      </c>
      <c r="D540" t="s">
        <v>203</v>
      </c>
      <c r="E540" s="51">
        <v>2</v>
      </c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</row>
    <row r="541" spans="1:38" s="50" customFormat="1" ht="15">
      <c r="A541" t="str">
        <f t="shared" si="8"/>
        <v>NiederösterreichSchuhmacher/in</v>
      </c>
      <c r="B541">
        <v>541</v>
      </c>
      <c r="C541" t="s">
        <v>262</v>
      </c>
      <c r="D541" t="s">
        <v>206</v>
      </c>
      <c r="E541" s="51">
        <v>3</v>
      </c>
      <c r="F541">
        <v>3</v>
      </c>
      <c r="G541">
        <v>1</v>
      </c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</row>
    <row r="542" spans="1:38" s="50" customFormat="1" ht="15">
      <c r="A542" t="str">
        <f t="shared" si="8"/>
        <v>NiederösterreichSpeditionskaufmann/Speditionskauffrau</v>
      </c>
      <c r="B542">
        <v>542</v>
      </c>
      <c r="C542" t="s">
        <v>262</v>
      </c>
      <c r="D542" t="s">
        <v>210</v>
      </c>
      <c r="E542" s="51">
        <v>54</v>
      </c>
      <c r="F542">
        <v>46</v>
      </c>
      <c r="G542">
        <v>44</v>
      </c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</row>
    <row r="543" spans="1:38" s="50" customFormat="1" ht="15">
      <c r="A543" t="str">
        <f t="shared" si="8"/>
        <v>NiederösterreichSpeditionslogistik</v>
      </c>
      <c r="B543">
        <v>543</v>
      </c>
      <c r="C543" t="s">
        <v>262</v>
      </c>
      <c r="D543" t="s">
        <v>211</v>
      </c>
      <c r="E543" s="51">
        <v>5</v>
      </c>
      <c r="F543">
        <v>10</v>
      </c>
      <c r="G543">
        <v>11</v>
      </c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</row>
    <row r="544" spans="1:38" s="50" customFormat="1" ht="15">
      <c r="A544" t="str">
        <f t="shared" si="8"/>
        <v>NiederösterreichSpengler/Spenglerin</v>
      </c>
      <c r="B544">
        <v>544</v>
      </c>
      <c r="C544" t="s">
        <v>262</v>
      </c>
      <c r="D544" t="s">
        <v>212</v>
      </c>
      <c r="E544" s="51">
        <v>5</v>
      </c>
      <c r="F544">
        <v>7</v>
      </c>
      <c r="G544">
        <v>4</v>
      </c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</row>
    <row r="545" spans="1:38" s="50" customFormat="1" ht="15">
      <c r="A545" t="str">
        <f t="shared" si="8"/>
        <v>NiederösterreichSportadministrator/Sportadministratorin</v>
      </c>
      <c r="B545">
        <v>545</v>
      </c>
      <c r="C545" t="s">
        <v>262</v>
      </c>
      <c r="D545" t="s">
        <v>213</v>
      </c>
      <c r="E545" s="51">
        <v>2</v>
      </c>
      <c r="F545">
        <v>1</v>
      </c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</row>
    <row r="546" spans="1:38" s="50" customFormat="1" ht="15">
      <c r="A546" t="str">
        <f t="shared" si="8"/>
        <v>NiederösterreichSportgerätefachkraft (gültig bis: 31.12.2026)</v>
      </c>
      <c r="B546">
        <v>546</v>
      </c>
      <c r="C546" t="s">
        <v>262</v>
      </c>
      <c r="D546" t="s">
        <v>214</v>
      </c>
      <c r="E546" s="51">
        <v>1</v>
      </c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</row>
    <row r="547" spans="1:38" s="50" customFormat="1" ht="15">
      <c r="A547" t="str">
        <f t="shared" si="8"/>
        <v>NiederösterreichSteinmetz/Steinmetzin</v>
      </c>
      <c r="B547">
        <v>547</v>
      </c>
      <c r="C547" t="s">
        <v>262</v>
      </c>
      <c r="D547" t="s">
        <v>216</v>
      </c>
      <c r="E547" s="51">
        <v>2</v>
      </c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</row>
    <row r="548" spans="1:38" s="50" customFormat="1" ht="15">
      <c r="A548" t="str">
        <f t="shared" si="8"/>
        <v>NiederösterreichSteinmetztechnik</v>
      </c>
      <c r="B548">
        <v>548</v>
      </c>
      <c r="C548" t="s">
        <v>262</v>
      </c>
      <c r="D548" t="s">
        <v>217</v>
      </c>
      <c r="E548" s="51">
        <v>1</v>
      </c>
      <c r="F548">
        <v>2</v>
      </c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</row>
    <row r="549" spans="1:38" s="50" customFormat="1" ht="15">
      <c r="A549" t="str">
        <f t="shared" si="8"/>
        <v>NiederösterreichSteuerassistenz</v>
      </c>
      <c r="B549">
        <v>549</v>
      </c>
      <c r="C549" t="s">
        <v>262</v>
      </c>
      <c r="D549" t="s">
        <v>219</v>
      </c>
      <c r="E549" s="51">
        <v>39</v>
      </c>
      <c r="F549">
        <v>39</v>
      </c>
      <c r="G549">
        <v>36</v>
      </c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</row>
    <row r="550" spans="1:38" s="50" customFormat="1" ht="15">
      <c r="A550" t="str">
        <f t="shared" si="8"/>
        <v>NiederösterreichStuckateur/in und Trockenausbauer/in</v>
      </c>
      <c r="B550">
        <v>550</v>
      </c>
      <c r="C550" t="s">
        <v>262</v>
      </c>
      <c r="D550" t="s">
        <v>224</v>
      </c>
      <c r="E550" s="51">
        <v>1</v>
      </c>
      <c r="F550">
        <v>1</v>
      </c>
      <c r="G550">
        <v>1</v>
      </c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</row>
    <row r="551" spans="1:38" s="50" customFormat="1" ht="15">
      <c r="A551" t="str">
        <f t="shared" si="8"/>
        <v>NiederösterreichSystemgastronomiefachkraft</v>
      </c>
      <c r="B551">
        <v>551</v>
      </c>
      <c r="C551" t="s">
        <v>262</v>
      </c>
      <c r="D551" t="s">
        <v>225</v>
      </c>
      <c r="E551" s="51">
        <v>30</v>
      </c>
      <c r="F551">
        <v>24</v>
      </c>
      <c r="G551">
        <v>31</v>
      </c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</row>
    <row r="552" spans="1:38" s="50" customFormat="1" ht="15">
      <c r="A552" t="str">
        <f t="shared" si="8"/>
        <v>NiederösterreichTapezierer/in und Dekorateur/in</v>
      </c>
      <c r="B552">
        <v>552</v>
      </c>
      <c r="C552" t="s">
        <v>262</v>
      </c>
      <c r="D552" t="s">
        <v>226</v>
      </c>
      <c r="E552" s="51">
        <v>5</v>
      </c>
      <c r="F552">
        <v>5</v>
      </c>
      <c r="G552">
        <v>5</v>
      </c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</row>
    <row r="553" spans="1:38" s="50" customFormat="1" ht="15">
      <c r="A553" t="str">
        <f t="shared" si="8"/>
        <v>NiederösterreichTechnischer Zeichner/Technische Zeichnerin</v>
      </c>
      <c r="B553">
        <v>553</v>
      </c>
      <c r="C553" t="s">
        <v>262</v>
      </c>
      <c r="D553" t="s">
        <v>227</v>
      </c>
      <c r="E553" s="51">
        <v>19</v>
      </c>
      <c r="F553">
        <v>20</v>
      </c>
      <c r="G553">
        <v>23</v>
      </c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</row>
    <row r="554" spans="1:38" s="50" customFormat="1" ht="15">
      <c r="A554" t="str">
        <f t="shared" si="8"/>
        <v>NiederösterreichTextilchemie</v>
      </c>
      <c r="B554">
        <v>554</v>
      </c>
      <c r="C554" t="s">
        <v>262</v>
      </c>
      <c r="D554" t="s">
        <v>228</v>
      </c>
      <c r="E554" s="51">
        <v>2</v>
      </c>
      <c r="F554">
        <v>1</v>
      </c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</row>
    <row r="555" spans="1:38" s="50" customFormat="1" ht="15">
      <c r="A555" t="str">
        <f t="shared" si="8"/>
        <v>NiederösterreichTextilgestaltung</v>
      </c>
      <c r="B555">
        <v>555</v>
      </c>
      <c r="C555" t="s">
        <v>262</v>
      </c>
      <c r="D555" t="s">
        <v>229</v>
      </c>
      <c r="E555" s="51">
        <v>1</v>
      </c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</row>
    <row r="556" spans="1:38" s="50" customFormat="1" ht="15">
      <c r="A556" t="str">
        <f t="shared" si="8"/>
        <v>NiederösterreichTextilreiniger/in</v>
      </c>
      <c r="B556">
        <v>556</v>
      </c>
      <c r="C556" t="s">
        <v>262</v>
      </c>
      <c r="D556" t="s">
        <v>230</v>
      </c>
      <c r="E556" s="51">
        <v>5</v>
      </c>
      <c r="F556">
        <v>5</v>
      </c>
      <c r="G556">
        <v>2</v>
      </c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</row>
    <row r="557" spans="1:38" s="50" customFormat="1" ht="15">
      <c r="A557" t="str">
        <f t="shared" si="8"/>
        <v>NiederösterreichTextiltechnologie</v>
      </c>
      <c r="B557">
        <v>557</v>
      </c>
      <c r="C557" t="s">
        <v>262</v>
      </c>
      <c r="D557" t="s">
        <v>231</v>
      </c>
      <c r="E557" s="51">
        <v>1</v>
      </c>
      <c r="F557">
        <v>1</v>
      </c>
      <c r="G557">
        <v>1</v>
      </c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</row>
    <row r="558" spans="1:38" s="50" customFormat="1" ht="15">
      <c r="A558" t="str">
        <f t="shared" si="8"/>
        <v>NiederösterreichTiefbau</v>
      </c>
      <c r="B558">
        <v>558</v>
      </c>
      <c r="C558" t="s">
        <v>262</v>
      </c>
      <c r="D558" t="s">
        <v>232</v>
      </c>
      <c r="E558" s="51">
        <v>1</v>
      </c>
      <c r="F558">
        <v>1</v>
      </c>
      <c r="G558">
        <v>1</v>
      </c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</row>
    <row r="559" spans="1:38" s="50" customFormat="1" ht="15">
      <c r="A559" t="str">
        <f t="shared" si="8"/>
        <v>NiederösterreichTierärztliche Ordinationsassistenz</v>
      </c>
      <c r="B559">
        <v>559</v>
      </c>
      <c r="C559" t="s">
        <v>262</v>
      </c>
      <c r="D559" t="s">
        <v>234</v>
      </c>
      <c r="E559" s="51">
        <v>52</v>
      </c>
      <c r="F559">
        <v>48</v>
      </c>
      <c r="G559">
        <v>55</v>
      </c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</row>
    <row r="560" spans="1:38" s="50" customFormat="1" ht="15">
      <c r="A560" t="str">
        <f t="shared" si="8"/>
        <v>NiederösterreichTierpfleger/in</v>
      </c>
      <c r="B560">
        <v>560</v>
      </c>
      <c r="C560" t="s">
        <v>262</v>
      </c>
      <c r="D560" t="s">
        <v>235</v>
      </c>
      <c r="E560" s="51">
        <v>10</v>
      </c>
      <c r="F560">
        <v>15</v>
      </c>
      <c r="G560">
        <v>17</v>
      </c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</row>
    <row r="561" spans="1:38" s="50" customFormat="1" ht="15">
      <c r="A561" t="str">
        <f t="shared" si="8"/>
        <v>NiederösterreichTischlerei - Schwerpunkt Allgemeine Tischlerei</v>
      </c>
      <c r="B561">
        <v>561</v>
      </c>
      <c r="C561" t="s">
        <v>262</v>
      </c>
      <c r="D561" t="s">
        <v>236</v>
      </c>
      <c r="E561" s="51">
        <v>67</v>
      </c>
      <c r="F561">
        <v>76</v>
      </c>
      <c r="G561">
        <v>74</v>
      </c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</row>
    <row r="562" spans="1:38" s="50" customFormat="1" ht="15">
      <c r="A562" t="str">
        <f t="shared" si="8"/>
        <v>NiederösterreichTischlereitechnik - Schwerpunkt Planung</v>
      </c>
      <c r="B562">
        <v>562</v>
      </c>
      <c r="C562" t="s">
        <v>262</v>
      </c>
      <c r="D562" t="s">
        <v>239</v>
      </c>
      <c r="E562" s="51">
        <v>5</v>
      </c>
      <c r="F562">
        <v>9</v>
      </c>
      <c r="G562">
        <v>15</v>
      </c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</row>
    <row r="563" spans="1:38" s="50" customFormat="1" ht="15">
      <c r="A563" t="str">
        <f t="shared" si="8"/>
        <v>NiederösterreichTischlereitechnik - Schwerpunkt Produktion</v>
      </c>
      <c r="B563">
        <v>563</v>
      </c>
      <c r="C563" t="s">
        <v>262</v>
      </c>
      <c r="D563" t="s">
        <v>240</v>
      </c>
      <c r="E563" s="51">
        <v>7</v>
      </c>
      <c r="F563">
        <v>13</v>
      </c>
      <c r="G563">
        <v>14</v>
      </c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</row>
    <row r="564" spans="1:38" s="50" customFormat="1" ht="15">
      <c r="A564" t="str">
        <f t="shared" si="8"/>
        <v>NiederösterreichUhrmacher/in - Zeitmesstechniker/in</v>
      </c>
      <c r="B564">
        <v>564</v>
      </c>
      <c r="C564" t="s">
        <v>262</v>
      </c>
      <c r="D564" t="s">
        <v>242</v>
      </c>
      <c r="E564" s="51">
        <v>1</v>
      </c>
      <c r="F564">
        <v>1</v>
      </c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</row>
    <row r="565" spans="1:38" s="50" customFormat="1" ht="15">
      <c r="A565" t="str">
        <f t="shared" si="8"/>
        <v>NiederösterreichVeranstaltungstechnik</v>
      </c>
      <c r="B565">
        <v>565</v>
      </c>
      <c r="C565" t="s">
        <v>262</v>
      </c>
      <c r="D565" t="s">
        <v>243</v>
      </c>
      <c r="E565" s="51">
        <v>4</v>
      </c>
      <c r="F565">
        <v>3</v>
      </c>
      <c r="G565">
        <v>4</v>
      </c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</row>
    <row r="566" spans="1:38" s="50" customFormat="1" ht="15">
      <c r="A566" t="str">
        <f t="shared" si="8"/>
        <v>NiederösterreichVermessungs- und Geoinformationstechnik</v>
      </c>
      <c r="B566">
        <v>566</v>
      </c>
      <c r="C566" t="s">
        <v>262</v>
      </c>
      <c r="D566" t="s">
        <v>246</v>
      </c>
      <c r="E566" s="51"/>
      <c r="F566">
        <v>8</v>
      </c>
      <c r="G566">
        <v>12</v>
      </c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</row>
    <row r="567" spans="1:38" s="50" customFormat="1" ht="15">
      <c r="A567" t="str">
        <f t="shared" si="8"/>
        <v>NiederösterreichVermessungstechniker/in (gültig bis: 30.06.2024)</v>
      </c>
      <c r="B567">
        <v>567</v>
      </c>
      <c r="C567" t="s">
        <v>262</v>
      </c>
      <c r="D567" t="s">
        <v>247</v>
      </c>
      <c r="E567" s="51">
        <v>13</v>
      </c>
      <c r="F567">
        <v>9</v>
      </c>
      <c r="G567">
        <v>5</v>
      </c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</row>
    <row r="568" spans="1:38" s="50" customFormat="1" ht="15">
      <c r="A568" t="str">
        <f t="shared" si="8"/>
        <v>NiederösterreichVerpackungstechnik</v>
      </c>
      <c r="B568">
        <v>568</v>
      </c>
      <c r="C568" t="s">
        <v>262</v>
      </c>
      <c r="D568" t="s">
        <v>248</v>
      </c>
      <c r="E568" s="51"/>
      <c r="F568">
        <v>1</v>
      </c>
      <c r="G568">
        <v>1</v>
      </c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</row>
    <row r="569" spans="1:38" s="50" customFormat="1" ht="15">
      <c r="A569" t="str">
        <f t="shared" si="8"/>
        <v>NiederösterreichVersicherungskaufmann/Versicherungskauffrau</v>
      </c>
      <c r="B569">
        <v>569</v>
      </c>
      <c r="C569" t="s">
        <v>262</v>
      </c>
      <c r="D569" t="s">
        <v>249</v>
      </c>
      <c r="E569" s="51">
        <v>33</v>
      </c>
      <c r="F569">
        <v>36</v>
      </c>
      <c r="G569">
        <v>39</v>
      </c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</row>
    <row r="570" spans="1:38" s="50" customFormat="1" ht="15">
      <c r="A570" t="str">
        <f t="shared" si="8"/>
        <v>NiederösterreichVerwaltungsassistent/Verwaltungsassistentin</v>
      </c>
      <c r="B570">
        <v>570</v>
      </c>
      <c r="C570" t="s">
        <v>262</v>
      </c>
      <c r="D570" t="s">
        <v>250</v>
      </c>
      <c r="E570" s="51">
        <v>270</v>
      </c>
      <c r="F570">
        <v>283</v>
      </c>
      <c r="G570">
        <v>266</v>
      </c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</row>
    <row r="571" spans="1:38" s="50" customFormat="1" ht="15">
      <c r="A571" t="str">
        <f t="shared" si="8"/>
        <v>NiederösterreichWärme-, Kälte-, Schall- und Brandschutztechnik</v>
      </c>
      <c r="B571">
        <v>571</v>
      </c>
      <c r="C571" t="s">
        <v>262</v>
      </c>
      <c r="D571" t="s">
        <v>253</v>
      </c>
      <c r="E571" s="51"/>
      <c r="F571">
        <v>1</v>
      </c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</row>
    <row r="572" spans="1:38" s="50" customFormat="1" ht="15">
      <c r="A572" t="str">
        <f t="shared" si="8"/>
        <v>NiederösterreichWerkstofftechnik</v>
      </c>
      <c r="B572">
        <v>572</v>
      </c>
      <c r="C572" t="s">
        <v>262</v>
      </c>
      <c r="D572" t="s">
        <v>255</v>
      </c>
      <c r="E572" s="51">
        <v>4</v>
      </c>
      <c r="F572">
        <v>4</v>
      </c>
      <c r="G572">
        <v>4</v>
      </c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</row>
    <row r="573" spans="1:38" s="50" customFormat="1" ht="15">
      <c r="A573" t="str">
        <f t="shared" si="8"/>
        <v>NiederösterreichZahnärztliche Fachassistenz</v>
      </c>
      <c r="B573">
        <v>573</v>
      </c>
      <c r="C573" t="s">
        <v>262</v>
      </c>
      <c r="D573" t="s">
        <v>257</v>
      </c>
      <c r="E573" s="51">
        <v>40</v>
      </c>
      <c r="F573">
        <v>39</v>
      </c>
      <c r="G573">
        <v>49</v>
      </c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</row>
    <row r="574" spans="1:38" s="50" customFormat="1" ht="15">
      <c r="A574" t="str">
        <f t="shared" si="8"/>
        <v>NiederösterreichZahntechnik</v>
      </c>
      <c r="B574">
        <v>574</v>
      </c>
      <c r="C574" t="s">
        <v>262</v>
      </c>
      <c r="D574" t="s">
        <v>258</v>
      </c>
      <c r="E574" s="51">
        <v>18</v>
      </c>
      <c r="F574">
        <v>12</v>
      </c>
      <c r="G574">
        <v>12</v>
      </c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</row>
    <row r="575" spans="1:38" s="50" customFormat="1" ht="15">
      <c r="A575" t="str">
        <f t="shared" si="8"/>
        <v>NiederösterreichZimmerei</v>
      </c>
      <c r="B575">
        <v>575</v>
      </c>
      <c r="C575" t="s">
        <v>262</v>
      </c>
      <c r="D575" t="s">
        <v>23</v>
      </c>
      <c r="E575" s="51">
        <v>4</v>
      </c>
      <c r="F575">
        <v>3</v>
      </c>
      <c r="G575">
        <v>5</v>
      </c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</row>
    <row r="576" spans="1:38" s="50" customFormat="1" ht="15">
      <c r="A576" t="str">
        <f t="shared" si="8"/>
        <v>NiederösterreichZimmereitechnik</v>
      </c>
      <c r="B576">
        <v>576</v>
      </c>
      <c r="C576" t="s">
        <v>262</v>
      </c>
      <c r="D576" t="s">
        <v>259</v>
      </c>
      <c r="E576" s="51">
        <v>2</v>
      </c>
      <c r="F576">
        <v>3</v>
      </c>
      <c r="G576">
        <v>5</v>
      </c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</row>
    <row r="577" spans="1:38" s="50" customFormat="1" ht="15">
      <c r="A577" t="str">
        <f t="shared" si="8"/>
        <v>NiederösterreichLabortechnik</v>
      </c>
      <c r="B577">
        <v>577</v>
      </c>
      <c r="C577" t="s">
        <v>262</v>
      </c>
      <c r="D577" t="s">
        <v>155</v>
      </c>
      <c r="E577" s="51">
        <v>29</v>
      </c>
      <c r="F577">
        <v>33</v>
      </c>
      <c r="G577">
        <v>27</v>
      </c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</row>
    <row r="578" spans="1:38" s="50" customFormat="1" ht="15">
      <c r="A578" t="str">
        <f t="shared" si="8"/>
        <v>NiederösterreichMaler- und Beschichtungstechnik</v>
      </c>
      <c r="B578">
        <v>578</v>
      </c>
      <c r="C578" t="s">
        <v>262</v>
      </c>
      <c r="D578" t="s">
        <v>569</v>
      </c>
      <c r="E578" s="51">
        <v>73</v>
      </c>
      <c r="F578">
        <v>71</v>
      </c>
      <c r="G578">
        <v>64</v>
      </c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</row>
    <row r="579" spans="1:38" s="50" customFormat="1" ht="15">
      <c r="A579" t="str">
        <f t="shared" ref="A579:A641" si="9">C579&amp;D579</f>
        <v>NiederösterreichMedienfachkraft</v>
      </c>
      <c r="B579">
        <v>579</v>
      </c>
      <c r="C579" t="s">
        <v>262</v>
      </c>
      <c r="D579" t="s">
        <v>570</v>
      </c>
      <c r="E579" s="51">
        <v>19</v>
      </c>
      <c r="F579">
        <v>17</v>
      </c>
      <c r="G579">
        <v>11</v>
      </c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</row>
    <row r="580" spans="1:38" s="50" customFormat="1" ht="15">
      <c r="A580" t="str">
        <f t="shared" si="9"/>
        <v>NiederösterreichGlas-Verfahrenstechnik</v>
      </c>
      <c r="B580">
        <v>580</v>
      </c>
      <c r="C580" t="s">
        <v>262</v>
      </c>
      <c r="D580" t="s">
        <v>568</v>
      </c>
      <c r="E580" s="51">
        <v>5</v>
      </c>
      <c r="F580">
        <v>5</v>
      </c>
      <c r="G580">
        <v>4</v>
      </c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</row>
    <row r="581" spans="1:38" s="50" customFormat="1" ht="15">
      <c r="A581" t="str">
        <f t="shared" si="9"/>
        <v>NiederösterreichGleisbautechnik</v>
      </c>
      <c r="B581">
        <v>581</v>
      </c>
      <c r="C581" t="s">
        <v>262</v>
      </c>
      <c r="D581" t="s">
        <v>119</v>
      </c>
      <c r="E581" s="51">
        <v>13</v>
      </c>
      <c r="F581">
        <v>15</v>
      </c>
      <c r="G581">
        <v>18</v>
      </c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</row>
    <row r="582" spans="1:38" s="50" customFormat="1" ht="15">
      <c r="A582" t="str">
        <f t="shared" si="9"/>
        <v>NiederösterreichStraßenerhaltungsfachkraft</v>
      </c>
      <c r="B582">
        <v>582</v>
      </c>
      <c r="C582" t="s">
        <v>262</v>
      </c>
      <c r="D582" t="s">
        <v>571</v>
      </c>
      <c r="E582" s="51">
        <v>2</v>
      </c>
      <c r="F582">
        <v>2</v>
      </c>
      <c r="G582">
        <v>1</v>
      </c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</row>
    <row r="583" spans="1:38" s="50" customFormat="1" ht="15">
      <c r="A583" t="str">
        <f t="shared" si="9"/>
        <v>NiederösterreichBrief-und Paketlogistik</v>
      </c>
      <c r="B583">
        <v>583</v>
      </c>
      <c r="C583" t="s">
        <v>262</v>
      </c>
      <c r="D583" t="s">
        <v>572</v>
      </c>
      <c r="E583" s="51"/>
      <c r="F583"/>
      <c r="G583">
        <v>3</v>
      </c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</row>
    <row r="584" spans="1:38" s="50" customFormat="1" ht="15">
      <c r="A584" t="str">
        <f t="shared" si="9"/>
        <v>NiederösterreichFassbinder/in</v>
      </c>
      <c r="B584">
        <v>584</v>
      </c>
      <c r="C584" t="s">
        <v>262</v>
      </c>
      <c r="D584" t="s">
        <v>94</v>
      </c>
      <c r="E584" s="51">
        <v>1</v>
      </c>
      <c r="F584">
        <v>1</v>
      </c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</row>
    <row r="585" spans="1:38" s="50" customFormat="1" ht="15">
      <c r="A585" t="str">
        <f t="shared" si="9"/>
        <v>NiederösterreichPhysiklaborant/in (gültig bis: 30.04.2022)</v>
      </c>
      <c r="B585">
        <v>585</v>
      </c>
      <c r="C585" t="s">
        <v>262</v>
      </c>
      <c r="D585" t="s">
        <v>189</v>
      </c>
      <c r="E585" s="51">
        <v>1</v>
      </c>
      <c r="F585">
        <v>1</v>
      </c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</row>
    <row r="586" spans="1:38" s="50" customFormat="1" ht="15">
      <c r="A586" t="str">
        <f t="shared" si="9"/>
        <v>NiederösterreichReprografie</v>
      </c>
      <c r="B586">
        <v>586</v>
      </c>
      <c r="C586" t="s">
        <v>262</v>
      </c>
      <c r="D586" t="s">
        <v>200</v>
      </c>
      <c r="E586" s="51">
        <v>2</v>
      </c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</row>
    <row r="587" spans="1:38" s="50" customFormat="1" ht="15">
      <c r="A587" t="str">
        <f t="shared" si="9"/>
        <v>NiederösterreichWaffenmechaniker/in</v>
      </c>
      <c r="B587">
        <v>587</v>
      </c>
      <c r="C587" t="s">
        <v>262</v>
      </c>
      <c r="D587" t="s">
        <v>252</v>
      </c>
      <c r="E587" s="51">
        <v>1</v>
      </c>
      <c r="F587">
        <v>1</v>
      </c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</row>
    <row r="588" spans="1:38" s="50" customFormat="1" ht="15">
      <c r="A588" t="str">
        <f t="shared" si="9"/>
        <v>OberösterreichAbwassertechnik</v>
      </c>
      <c r="B588">
        <v>588</v>
      </c>
      <c r="C588" t="s">
        <v>263</v>
      </c>
      <c r="D588" t="s">
        <v>40</v>
      </c>
      <c r="E588" s="51"/>
      <c r="F588">
        <v>1</v>
      </c>
      <c r="G588">
        <v>1</v>
      </c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</row>
    <row r="589" spans="1:38" s="50" customFormat="1" ht="15">
      <c r="A589" t="str">
        <f t="shared" si="9"/>
        <v>OberösterreichApplikationsentwicklung - Coding</v>
      </c>
      <c r="B589">
        <v>589</v>
      </c>
      <c r="C589" t="s">
        <v>263</v>
      </c>
      <c r="D589" t="s">
        <v>41</v>
      </c>
      <c r="E589" s="51">
        <v>36</v>
      </c>
      <c r="F589">
        <v>34</v>
      </c>
      <c r="G589">
        <v>34</v>
      </c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</row>
    <row r="590" spans="1:38" s="50" customFormat="1" ht="15">
      <c r="A590" t="str">
        <f t="shared" si="9"/>
        <v>OberösterreichArchiv-, Bibliotheks- und Informationsassistent/Archiv-, Bibliotheks- und In-formationsassistentin</v>
      </c>
      <c r="B590">
        <v>590</v>
      </c>
      <c r="C590" t="s">
        <v>263</v>
      </c>
      <c r="D590" t="s">
        <v>42</v>
      </c>
      <c r="E590" s="51">
        <v>8</v>
      </c>
      <c r="F590">
        <v>7</v>
      </c>
      <c r="G590">
        <v>7</v>
      </c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</row>
    <row r="591" spans="1:38" s="50" customFormat="1" ht="15">
      <c r="A591" t="str">
        <f t="shared" si="9"/>
        <v>OberösterreichAssistent/Assistentin in der Sicherheitsverwaltung (gültig bis: 31.08.2026)</v>
      </c>
      <c r="B591">
        <v>591</v>
      </c>
      <c r="C591" t="s">
        <v>263</v>
      </c>
      <c r="D591" t="s">
        <v>43</v>
      </c>
      <c r="E591" s="51">
        <v>21</v>
      </c>
      <c r="F591">
        <v>18</v>
      </c>
      <c r="G591">
        <v>20</v>
      </c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</row>
    <row r="592" spans="1:38" s="50" customFormat="1" ht="15">
      <c r="A592" t="str">
        <f t="shared" si="9"/>
        <v>OberösterreichAugenoptik</v>
      </c>
      <c r="B592">
        <v>592</v>
      </c>
      <c r="C592" t="s">
        <v>263</v>
      </c>
      <c r="D592" t="s">
        <v>44</v>
      </c>
      <c r="E592" s="51">
        <v>88</v>
      </c>
      <c r="F592">
        <v>86</v>
      </c>
      <c r="G592">
        <v>76</v>
      </c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</row>
    <row r="593" spans="1:38" s="50" customFormat="1" ht="15">
      <c r="A593" t="str">
        <f t="shared" si="9"/>
        <v>OberösterreichBäckerei</v>
      </c>
      <c r="B593">
        <v>593</v>
      </c>
      <c r="C593" t="s">
        <v>263</v>
      </c>
      <c r="D593" t="s">
        <v>45</v>
      </c>
      <c r="E593" s="51">
        <v>42</v>
      </c>
      <c r="F593">
        <v>38</v>
      </c>
      <c r="G593">
        <v>38</v>
      </c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</row>
    <row r="594" spans="1:38" s="50" customFormat="1" ht="15">
      <c r="A594" t="str">
        <f t="shared" si="9"/>
        <v>OberösterreichBacktechnologie (gültig bis: 31.08.2027)</v>
      </c>
      <c r="B594">
        <v>594</v>
      </c>
      <c r="C594" t="s">
        <v>263</v>
      </c>
      <c r="D594" t="s">
        <v>560</v>
      </c>
      <c r="E594" s="51">
        <v>4</v>
      </c>
      <c r="F594">
        <v>5</v>
      </c>
      <c r="G594">
        <v>2</v>
      </c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</row>
    <row r="595" spans="1:38" s="50" customFormat="1" ht="15">
      <c r="A595" t="str">
        <f t="shared" si="9"/>
        <v>OberösterreichBahnreise- und Mobilitätsservice (gültig bis: 30.06.2026)</v>
      </c>
      <c r="B595">
        <v>595</v>
      </c>
      <c r="C595" t="s">
        <v>263</v>
      </c>
      <c r="D595" t="s">
        <v>47</v>
      </c>
      <c r="E595" s="51">
        <v>5</v>
      </c>
      <c r="F595">
        <v>7</v>
      </c>
      <c r="G595">
        <v>9</v>
      </c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</row>
    <row r="596" spans="1:38" s="50" customFormat="1" ht="15">
      <c r="A596" t="str">
        <f t="shared" si="9"/>
        <v>OberösterreichBankkaufmann/Bankkauffrau</v>
      </c>
      <c r="B596">
        <v>596</v>
      </c>
      <c r="C596" t="s">
        <v>263</v>
      </c>
      <c r="D596" t="s">
        <v>48</v>
      </c>
      <c r="E596" s="51">
        <v>108</v>
      </c>
      <c r="F596">
        <v>125</v>
      </c>
      <c r="G596">
        <v>130</v>
      </c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</row>
    <row r="597" spans="1:38" s="50" customFormat="1" ht="15">
      <c r="A597" t="str">
        <f t="shared" si="9"/>
        <v>OberösterreichBautechnische Assistenz</v>
      </c>
      <c r="B597">
        <v>597</v>
      </c>
      <c r="C597" t="s">
        <v>263</v>
      </c>
      <c r="D597" t="s">
        <v>49</v>
      </c>
      <c r="E597" s="51">
        <v>14</v>
      </c>
      <c r="F597">
        <v>10</v>
      </c>
      <c r="G597">
        <v>12</v>
      </c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</row>
    <row r="598" spans="1:38" s="50" customFormat="1" ht="15">
      <c r="A598" t="str">
        <f t="shared" si="9"/>
        <v>OberösterreichBautechnischer Zeichner/Bautechnische Zeichnerin</v>
      </c>
      <c r="B598">
        <v>598</v>
      </c>
      <c r="C598" t="s">
        <v>263</v>
      </c>
      <c r="D598" t="s">
        <v>50</v>
      </c>
      <c r="E598" s="51">
        <v>26</v>
      </c>
      <c r="F598">
        <v>22</v>
      </c>
      <c r="G598">
        <v>18</v>
      </c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</row>
    <row r="599" spans="1:38" s="50" customFormat="1" ht="15">
      <c r="A599" t="str">
        <f t="shared" si="9"/>
        <v>OberösterreichBekleidungsfertiger/in</v>
      </c>
      <c r="B599">
        <v>599</v>
      </c>
      <c r="C599" t="s">
        <v>263</v>
      </c>
      <c r="D599" t="s">
        <v>52</v>
      </c>
      <c r="E599" s="51"/>
      <c r="F599"/>
      <c r="G599">
        <v>1</v>
      </c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</row>
    <row r="600" spans="1:38" s="50" customFormat="1" ht="15">
      <c r="A600" t="str">
        <f t="shared" si="9"/>
        <v>OberösterreichBekleidungsgestaltung</v>
      </c>
      <c r="B600">
        <v>600</v>
      </c>
      <c r="C600" t="s">
        <v>263</v>
      </c>
      <c r="D600" t="s">
        <v>53</v>
      </c>
      <c r="E600" s="51">
        <v>19</v>
      </c>
      <c r="F600">
        <v>19</v>
      </c>
      <c r="G600">
        <v>25</v>
      </c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</row>
    <row r="601" spans="1:38" s="50" customFormat="1" ht="15">
      <c r="A601" t="str">
        <f t="shared" si="9"/>
        <v>OberösterreichBerufsfotografie</v>
      </c>
      <c r="B601">
        <v>601</v>
      </c>
      <c r="C601" t="s">
        <v>263</v>
      </c>
      <c r="D601" t="s">
        <v>55</v>
      </c>
      <c r="E601" s="51">
        <v>9</v>
      </c>
      <c r="F601">
        <v>6</v>
      </c>
      <c r="G601">
        <v>5</v>
      </c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</row>
    <row r="602" spans="1:38" s="50" customFormat="1" ht="15">
      <c r="A602" t="str">
        <f t="shared" si="9"/>
        <v>OberösterreichBerufskraftfahrer/Berufskraftfahrerin</v>
      </c>
      <c r="B602">
        <v>602</v>
      </c>
      <c r="C602" t="s">
        <v>263</v>
      </c>
      <c r="D602" t="s">
        <v>56</v>
      </c>
      <c r="E602" s="51">
        <v>1</v>
      </c>
      <c r="F602">
        <v>1</v>
      </c>
      <c r="G602">
        <v>1</v>
      </c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</row>
    <row r="603" spans="1:38" s="50" customFormat="1" ht="15">
      <c r="A603" t="str">
        <f t="shared" si="9"/>
        <v>OberösterreichBeschriftungsdesign und Werbetechnik</v>
      </c>
      <c r="B603">
        <v>603</v>
      </c>
      <c r="C603" t="s">
        <v>263</v>
      </c>
      <c r="D603" t="s">
        <v>57</v>
      </c>
      <c r="E603" s="51">
        <v>15</v>
      </c>
      <c r="F603">
        <v>18</v>
      </c>
      <c r="G603">
        <v>14</v>
      </c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</row>
    <row r="604" spans="1:38" s="50" customFormat="1" ht="15">
      <c r="A604" t="str">
        <f t="shared" si="9"/>
        <v>OberösterreichBetonbau</v>
      </c>
      <c r="B604">
        <v>604</v>
      </c>
      <c r="C604" t="s">
        <v>263</v>
      </c>
      <c r="D604" t="s">
        <v>58</v>
      </c>
      <c r="E604" s="51">
        <v>1</v>
      </c>
      <c r="F604">
        <v>1</v>
      </c>
      <c r="G604">
        <v>2</v>
      </c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</row>
    <row r="605" spans="1:38" s="50" customFormat="1" ht="15">
      <c r="A605" t="str">
        <f t="shared" si="9"/>
        <v>OberösterreichBetonfertigteiltechnik</v>
      </c>
      <c r="B605">
        <v>605</v>
      </c>
      <c r="C605" t="s">
        <v>263</v>
      </c>
      <c r="D605" t="s">
        <v>59</v>
      </c>
      <c r="E605" s="51">
        <v>1</v>
      </c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</row>
    <row r="606" spans="1:38" s="50" customFormat="1" ht="15">
      <c r="A606" t="str">
        <f t="shared" si="9"/>
        <v>OberösterreichBetriebsdienstleister/Betriebsdienstleisterin</v>
      </c>
      <c r="B606">
        <v>606</v>
      </c>
      <c r="C606" t="s">
        <v>263</v>
      </c>
      <c r="D606" t="s">
        <v>60</v>
      </c>
      <c r="E606" s="51">
        <v>2</v>
      </c>
      <c r="F606">
        <v>2</v>
      </c>
      <c r="G606">
        <v>2</v>
      </c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</row>
    <row r="607" spans="1:38" s="50" customFormat="1" ht="15">
      <c r="A607" t="str">
        <f t="shared" si="9"/>
        <v>OberösterreichBetriebslogistikkaufmann/Betriebslogistikkauffrau</v>
      </c>
      <c r="B607">
        <v>607</v>
      </c>
      <c r="C607" t="s">
        <v>263</v>
      </c>
      <c r="D607" t="s">
        <v>61</v>
      </c>
      <c r="E607" s="51">
        <v>165</v>
      </c>
      <c r="F607">
        <v>155</v>
      </c>
      <c r="G607">
        <v>111</v>
      </c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</row>
    <row r="608" spans="1:38" s="50" customFormat="1" ht="15">
      <c r="A608" t="str">
        <f t="shared" si="9"/>
        <v>OberösterreichBlechblasinstrumentenerzeuger/in</v>
      </c>
      <c r="B608">
        <v>608</v>
      </c>
      <c r="C608" t="s">
        <v>263</v>
      </c>
      <c r="D608" t="s">
        <v>65</v>
      </c>
      <c r="E608" s="51">
        <v>1</v>
      </c>
      <c r="F608">
        <v>1</v>
      </c>
      <c r="G608">
        <v>1</v>
      </c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</row>
    <row r="609" spans="1:38" s="50" customFormat="1" ht="15">
      <c r="A609" t="str">
        <f t="shared" si="9"/>
        <v>OberösterreichBodenleger/in</v>
      </c>
      <c r="B609">
        <v>609</v>
      </c>
      <c r="C609" t="s">
        <v>263</v>
      </c>
      <c r="D609" t="s">
        <v>66</v>
      </c>
      <c r="E609" s="51">
        <v>6</v>
      </c>
      <c r="F609">
        <v>5</v>
      </c>
      <c r="G609">
        <v>4</v>
      </c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</row>
    <row r="610" spans="1:38" s="50" customFormat="1" ht="15">
      <c r="A610" t="str">
        <f t="shared" si="9"/>
        <v>OberösterreichBootbauer/in</v>
      </c>
      <c r="B610">
        <v>610</v>
      </c>
      <c r="C610" t="s">
        <v>263</v>
      </c>
      <c r="D610" t="s">
        <v>67</v>
      </c>
      <c r="E610" s="51">
        <v>3</v>
      </c>
      <c r="F610">
        <v>3</v>
      </c>
      <c r="G610">
        <v>2</v>
      </c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</row>
    <row r="611" spans="1:38" s="50" customFormat="1" ht="15">
      <c r="A611" t="str">
        <f t="shared" si="9"/>
        <v>OberösterreichBrau- und Getränketechnik</v>
      </c>
      <c r="B611">
        <v>611</v>
      </c>
      <c r="C611" t="s">
        <v>263</v>
      </c>
      <c r="D611" t="s">
        <v>68</v>
      </c>
      <c r="E611" s="51">
        <v>2</v>
      </c>
      <c r="F611">
        <v>3</v>
      </c>
      <c r="G611">
        <v>1</v>
      </c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</row>
    <row r="612" spans="1:38" s="50" customFormat="1" ht="15">
      <c r="A612" t="str">
        <f t="shared" si="9"/>
        <v>OberösterreichBuch- und Medienwirtschaft</v>
      </c>
      <c r="B612">
        <v>612</v>
      </c>
      <c r="C612" t="s">
        <v>263</v>
      </c>
      <c r="D612" t="s">
        <v>70</v>
      </c>
      <c r="E612" s="51">
        <v>27</v>
      </c>
      <c r="F612">
        <v>23</v>
      </c>
      <c r="G612">
        <v>17</v>
      </c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</row>
    <row r="613" spans="1:38" s="50" customFormat="1" ht="15">
      <c r="A613" t="str">
        <f t="shared" si="9"/>
        <v>OberösterreichBuchbindetechnik und Postpresstechnologie</v>
      </c>
      <c r="B613">
        <v>613</v>
      </c>
      <c r="C613" t="s">
        <v>263</v>
      </c>
      <c r="D613" t="s">
        <v>71</v>
      </c>
      <c r="E613" s="51">
        <v>1</v>
      </c>
      <c r="F613">
        <v>2</v>
      </c>
      <c r="G613">
        <v>2</v>
      </c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</row>
    <row r="614" spans="1:38" s="50" customFormat="1" ht="15">
      <c r="A614" t="str">
        <f t="shared" si="9"/>
        <v>OberösterreichBürokaufmann/Bürokauffrau</v>
      </c>
      <c r="B614">
        <v>614</v>
      </c>
      <c r="C614" t="s">
        <v>263</v>
      </c>
      <c r="D614" t="s">
        <v>73</v>
      </c>
      <c r="E614" s="51">
        <v>1002</v>
      </c>
      <c r="F614">
        <v>959</v>
      </c>
      <c r="G614">
        <v>832</v>
      </c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</row>
    <row r="615" spans="1:38" s="50" customFormat="1" ht="15">
      <c r="A615" t="str">
        <f t="shared" si="9"/>
        <v>OberösterreichChemieverfahrenstechnik</v>
      </c>
      <c r="B615">
        <v>615</v>
      </c>
      <c r="C615" t="s">
        <v>263</v>
      </c>
      <c r="D615" t="s">
        <v>75</v>
      </c>
      <c r="E615" s="51">
        <v>30</v>
      </c>
      <c r="F615">
        <v>40</v>
      </c>
      <c r="G615">
        <v>44</v>
      </c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</row>
    <row r="616" spans="1:38" s="50" customFormat="1" ht="15">
      <c r="A616" t="str">
        <f t="shared" si="9"/>
        <v>OberösterreichChocolatier/Chocolatière</v>
      </c>
      <c r="B616">
        <v>616</v>
      </c>
      <c r="C616" t="s">
        <v>263</v>
      </c>
      <c r="D616" t="s">
        <v>77</v>
      </c>
      <c r="E616" s="51">
        <v>2</v>
      </c>
      <c r="F616">
        <v>2</v>
      </c>
      <c r="G616">
        <v>1</v>
      </c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</row>
    <row r="617" spans="1:38" s="50" customFormat="1" ht="15">
      <c r="A617" t="str">
        <f t="shared" si="9"/>
        <v>OberösterreichDachdecker/Dachdeckerin</v>
      </c>
      <c r="B617">
        <v>617</v>
      </c>
      <c r="C617" t="s">
        <v>263</v>
      </c>
      <c r="D617" t="s">
        <v>78</v>
      </c>
      <c r="E617" s="51">
        <v>4</v>
      </c>
      <c r="F617">
        <v>7</v>
      </c>
      <c r="G617">
        <v>7</v>
      </c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</row>
    <row r="618" spans="1:38" s="50" customFormat="1" ht="15">
      <c r="A618" t="str">
        <f t="shared" si="9"/>
        <v>OberösterreichDrogist/Drogistin</v>
      </c>
      <c r="B618">
        <v>618</v>
      </c>
      <c r="C618" t="s">
        <v>263</v>
      </c>
      <c r="D618" t="s">
        <v>80</v>
      </c>
      <c r="E618" s="51">
        <v>64</v>
      </c>
      <c r="F618">
        <v>56</v>
      </c>
      <c r="G618">
        <v>56</v>
      </c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</row>
    <row r="619" spans="1:38" s="50" customFormat="1" ht="15">
      <c r="A619" t="str">
        <f t="shared" si="9"/>
        <v>OberösterreichDrucktechnik</v>
      </c>
      <c r="B619">
        <v>619</v>
      </c>
      <c r="C619" t="s">
        <v>263</v>
      </c>
      <c r="D619" t="s">
        <v>81</v>
      </c>
      <c r="E619" s="51">
        <v>11</v>
      </c>
      <c r="F619">
        <v>13</v>
      </c>
      <c r="G619">
        <v>12</v>
      </c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</row>
    <row r="620" spans="1:38" s="50" customFormat="1" ht="15">
      <c r="A620" t="str">
        <f t="shared" si="9"/>
        <v>OberösterreichDruckvorstufentechniker/in</v>
      </c>
      <c r="B620">
        <v>620</v>
      </c>
      <c r="C620" t="s">
        <v>263</v>
      </c>
      <c r="D620" t="s">
        <v>82</v>
      </c>
      <c r="E620" s="51">
        <v>6</v>
      </c>
      <c r="F620">
        <v>5</v>
      </c>
      <c r="G620">
        <v>6</v>
      </c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</row>
    <row r="621" spans="1:38" s="50" customFormat="1" ht="15">
      <c r="A621" t="str">
        <f t="shared" si="9"/>
        <v>OberösterreichE-Commerce-Kaufmann/E-Commerce-Kauffrau</v>
      </c>
      <c r="B621">
        <v>621</v>
      </c>
      <c r="C621" t="s">
        <v>263</v>
      </c>
      <c r="D621" t="s">
        <v>83</v>
      </c>
      <c r="E621" s="51">
        <v>22</v>
      </c>
      <c r="F621">
        <v>15</v>
      </c>
      <c r="G621">
        <v>11</v>
      </c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</row>
    <row r="622" spans="1:38" s="50" customFormat="1" ht="15">
      <c r="A622" t="str">
        <f t="shared" si="9"/>
        <v>OberösterreichEDV-Kaufmann/-frau</v>
      </c>
      <c r="B622">
        <v>622</v>
      </c>
      <c r="C622" t="s">
        <v>263</v>
      </c>
      <c r="D622" t="s">
        <v>84</v>
      </c>
      <c r="E622" s="51">
        <v>5</v>
      </c>
      <c r="F622">
        <v>3</v>
      </c>
      <c r="G622">
        <v>1</v>
      </c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</row>
    <row r="623" spans="1:38" s="50" customFormat="1" ht="15">
      <c r="A623" t="str">
        <f t="shared" si="9"/>
        <v>OberösterreichEinkäufer/Einkäuferin</v>
      </c>
      <c r="B623">
        <v>623</v>
      </c>
      <c r="C623" t="s">
        <v>263</v>
      </c>
      <c r="D623" t="s">
        <v>85</v>
      </c>
      <c r="E623" s="51">
        <v>10</v>
      </c>
      <c r="F623">
        <v>14</v>
      </c>
      <c r="G623">
        <v>14</v>
      </c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</row>
    <row r="624" spans="1:38" s="50" customFormat="1" ht="15">
      <c r="A624" t="str">
        <f t="shared" si="9"/>
        <v>OberösterreichEinzelhandel</v>
      </c>
      <c r="B624">
        <v>624</v>
      </c>
      <c r="C624" t="s">
        <v>263</v>
      </c>
      <c r="D624" t="s">
        <v>86</v>
      </c>
      <c r="E624" s="51">
        <v>1240</v>
      </c>
      <c r="F624">
        <v>1152</v>
      </c>
      <c r="G624">
        <v>1062</v>
      </c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</row>
    <row r="625" spans="1:38" s="50" customFormat="1" ht="15">
      <c r="A625" t="str">
        <f t="shared" si="9"/>
        <v>OberösterreichElektronik</v>
      </c>
      <c r="B625">
        <v>625</v>
      </c>
      <c r="C625" t="s">
        <v>263</v>
      </c>
      <c r="D625" t="s">
        <v>88</v>
      </c>
      <c r="E625" s="51">
        <v>23</v>
      </c>
      <c r="F625">
        <v>24</v>
      </c>
      <c r="G625">
        <v>19</v>
      </c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</row>
    <row r="626" spans="1:38" s="50" customFormat="1" ht="15">
      <c r="A626" t="str">
        <f t="shared" si="9"/>
        <v>OberösterreichElektrotechnik</v>
      </c>
      <c r="B626">
        <v>626</v>
      </c>
      <c r="C626" t="s">
        <v>263</v>
      </c>
      <c r="D626" t="s">
        <v>89</v>
      </c>
      <c r="E626" s="51">
        <v>107</v>
      </c>
      <c r="F626">
        <v>104</v>
      </c>
      <c r="G626">
        <v>114</v>
      </c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</row>
    <row r="627" spans="1:38" s="50" customFormat="1" ht="15">
      <c r="A627" t="str">
        <f t="shared" si="9"/>
        <v>OberösterreichEventkaufmann/Eventkauffrau (gültig bis: 31.08.2026)</v>
      </c>
      <c r="B627">
        <v>627</v>
      </c>
      <c r="C627" t="s">
        <v>263</v>
      </c>
      <c r="D627" t="s">
        <v>91</v>
      </c>
      <c r="E627" s="51">
        <v>3</v>
      </c>
      <c r="F627">
        <v>1</v>
      </c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</row>
    <row r="628" spans="1:38" s="50" customFormat="1" ht="15">
      <c r="A628" t="str">
        <f t="shared" si="9"/>
        <v>OberösterreichFahrradmechatronik (gültig bis: 31.12.2026)</v>
      </c>
      <c r="B628">
        <v>628</v>
      </c>
      <c r="C628" t="s">
        <v>263</v>
      </c>
      <c r="D628" t="s">
        <v>92</v>
      </c>
      <c r="E628" s="51">
        <v>1</v>
      </c>
      <c r="F628">
        <v>1</v>
      </c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</row>
    <row r="629" spans="1:38" s="50" customFormat="1" ht="15">
      <c r="A629" t="str">
        <f t="shared" si="9"/>
        <v>OberösterreichFaserverbundtechnik (gültig bis: 31.12.2030)</v>
      </c>
      <c r="B629">
        <v>629</v>
      </c>
      <c r="C629" t="s">
        <v>263</v>
      </c>
      <c r="D629" t="s">
        <v>93</v>
      </c>
      <c r="E629" s="51"/>
      <c r="F629">
        <v>1</v>
      </c>
      <c r="G629">
        <v>4</v>
      </c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</row>
    <row r="630" spans="1:38" s="50" customFormat="1" ht="15">
      <c r="A630" t="str">
        <f t="shared" si="9"/>
        <v>OberösterreichFertigteilhausbau</v>
      </c>
      <c r="B630">
        <v>630</v>
      </c>
      <c r="C630" t="s">
        <v>263</v>
      </c>
      <c r="D630" t="s">
        <v>97</v>
      </c>
      <c r="E630" s="51">
        <v>3</v>
      </c>
      <c r="F630">
        <v>2</v>
      </c>
      <c r="G630">
        <v>4</v>
      </c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</row>
    <row r="631" spans="1:38" s="50" customFormat="1" ht="15">
      <c r="A631" t="str">
        <f t="shared" si="9"/>
        <v>OberösterreichFertigungsmesstechnik (gültig bis: 31.08.2027)</v>
      </c>
      <c r="B631">
        <v>631</v>
      </c>
      <c r="C631" t="s">
        <v>263</v>
      </c>
      <c r="D631" t="s">
        <v>98</v>
      </c>
      <c r="E631" s="51">
        <v>2</v>
      </c>
      <c r="F631">
        <v>2</v>
      </c>
      <c r="G631">
        <v>3</v>
      </c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</row>
    <row r="632" spans="1:38" s="50" customFormat="1" ht="15">
      <c r="A632" t="str">
        <f t="shared" si="9"/>
        <v>OberösterreichFinanz- und Rechnungswesenassistenz</v>
      </c>
      <c r="B632">
        <v>632</v>
      </c>
      <c r="C632" t="s">
        <v>263</v>
      </c>
      <c r="D632" t="s">
        <v>99</v>
      </c>
      <c r="E632" s="51">
        <v>53</v>
      </c>
      <c r="F632">
        <v>46</v>
      </c>
      <c r="G632">
        <v>34</v>
      </c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</row>
    <row r="633" spans="1:38" s="50" customFormat="1" ht="15">
      <c r="A633" t="str">
        <f t="shared" si="9"/>
        <v>OberösterreichFinanzdienstleistungskaufmann/ Finanzdienstleistungskauffrau</v>
      </c>
      <c r="B633">
        <v>633</v>
      </c>
      <c r="C633" t="s">
        <v>263</v>
      </c>
      <c r="D633" t="s">
        <v>100</v>
      </c>
      <c r="E633" s="51">
        <v>1</v>
      </c>
      <c r="F633">
        <v>3</v>
      </c>
      <c r="G633">
        <v>2</v>
      </c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</row>
    <row r="634" spans="1:38" s="50" customFormat="1" ht="15">
      <c r="A634" t="str">
        <f t="shared" si="9"/>
        <v>OberösterreichFitnessbetreuung</v>
      </c>
      <c r="B634">
        <v>634</v>
      </c>
      <c r="C634" t="s">
        <v>263</v>
      </c>
      <c r="D634" t="s">
        <v>101</v>
      </c>
      <c r="E634" s="51">
        <v>19</v>
      </c>
      <c r="F634">
        <v>14</v>
      </c>
      <c r="G634">
        <v>15</v>
      </c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</row>
    <row r="635" spans="1:38" s="50" customFormat="1" ht="15">
      <c r="A635" t="str">
        <f t="shared" si="9"/>
        <v>OberösterreichFleischverarbeitung</v>
      </c>
      <c r="B635">
        <v>635</v>
      </c>
      <c r="C635" t="s">
        <v>263</v>
      </c>
      <c r="D635" t="s">
        <v>103</v>
      </c>
      <c r="E635" s="51">
        <v>6</v>
      </c>
      <c r="F635">
        <v>4</v>
      </c>
      <c r="G635">
        <v>8</v>
      </c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</row>
    <row r="636" spans="1:38" s="50" customFormat="1" ht="15">
      <c r="A636" t="str">
        <f t="shared" si="9"/>
        <v>OberösterreichFleischverkauf</v>
      </c>
      <c r="B636">
        <v>636</v>
      </c>
      <c r="C636" t="s">
        <v>263</v>
      </c>
      <c r="D636" t="s">
        <v>104</v>
      </c>
      <c r="E636" s="51">
        <v>1</v>
      </c>
      <c r="F636">
        <v>1</v>
      </c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</row>
    <row r="637" spans="1:38" s="50" customFormat="1" ht="15">
      <c r="A637" t="str">
        <f t="shared" si="9"/>
        <v>OberösterreichFlorist/Floristin</v>
      </c>
      <c r="B637">
        <v>637</v>
      </c>
      <c r="C637" t="s">
        <v>263</v>
      </c>
      <c r="D637" t="s">
        <v>105</v>
      </c>
      <c r="E637" s="51">
        <v>76</v>
      </c>
      <c r="F637">
        <v>78</v>
      </c>
      <c r="G637">
        <v>65</v>
      </c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</row>
    <row r="638" spans="1:38" s="50" customFormat="1" ht="15">
      <c r="A638" t="str">
        <f t="shared" si="9"/>
        <v>OberösterreichFoto- und Multimediakaufmann/-frau</v>
      </c>
      <c r="B638">
        <v>638</v>
      </c>
      <c r="C638" t="s">
        <v>263</v>
      </c>
      <c r="D638" t="s">
        <v>107</v>
      </c>
      <c r="E638" s="51">
        <v>5</v>
      </c>
      <c r="F638">
        <v>6</v>
      </c>
      <c r="G638">
        <v>4</v>
      </c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</row>
    <row r="639" spans="1:38" s="50" customFormat="1" ht="15">
      <c r="A639" t="str">
        <f t="shared" si="9"/>
        <v>OberösterreichFriedhofs- und Ziergärtner/in</v>
      </c>
      <c r="B639">
        <v>639</v>
      </c>
      <c r="C639" t="s">
        <v>263</v>
      </c>
      <c r="D639" t="s">
        <v>108</v>
      </c>
      <c r="E639" s="51">
        <v>1</v>
      </c>
      <c r="F639">
        <v>1</v>
      </c>
      <c r="G639">
        <v>1</v>
      </c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</row>
    <row r="640" spans="1:38" s="50" customFormat="1" ht="15">
      <c r="A640" t="str">
        <f t="shared" si="9"/>
        <v>OberösterreichFriseur (Stylist)/Friseurin (Stylistin)</v>
      </c>
      <c r="B640">
        <v>640</v>
      </c>
      <c r="C640" t="s">
        <v>263</v>
      </c>
      <c r="D640" t="s">
        <v>109</v>
      </c>
      <c r="E640" s="51">
        <v>330</v>
      </c>
      <c r="F640">
        <v>340</v>
      </c>
      <c r="G640">
        <v>347</v>
      </c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</row>
    <row r="641" spans="1:38" s="50" customFormat="1" ht="15">
      <c r="A641" t="str">
        <f t="shared" si="9"/>
        <v>OberösterreichFußpflege (Podologie)</v>
      </c>
      <c r="B641">
        <v>641</v>
      </c>
      <c r="C641" t="s">
        <v>263</v>
      </c>
      <c r="D641" t="s">
        <v>561</v>
      </c>
      <c r="E641" s="51">
        <v>74</v>
      </c>
      <c r="F641">
        <v>49</v>
      </c>
      <c r="G641">
        <v>23</v>
      </c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</row>
    <row r="642" spans="1:38" s="50" customFormat="1" ht="15">
      <c r="A642" t="str">
        <f t="shared" ref="A642:A705" si="10">C642&amp;D642</f>
        <v>OberösterreichGarten- und Grünflächengestaltung</v>
      </c>
      <c r="B642">
        <v>642</v>
      </c>
      <c r="C642" t="s">
        <v>263</v>
      </c>
      <c r="D642" t="s">
        <v>110</v>
      </c>
      <c r="E642" s="51">
        <v>38</v>
      </c>
      <c r="F642">
        <v>27</v>
      </c>
      <c r="G642">
        <v>26</v>
      </c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</row>
    <row r="643" spans="1:38" s="50" customFormat="1" ht="15">
      <c r="A643" t="str">
        <f t="shared" si="10"/>
        <v>OberösterreichGastronomiefachmann/Gastronomiefachfrau</v>
      </c>
      <c r="B643">
        <v>643</v>
      </c>
      <c r="C643" t="s">
        <v>263</v>
      </c>
      <c r="D643" t="s">
        <v>111</v>
      </c>
      <c r="E643" s="51">
        <v>106</v>
      </c>
      <c r="F643">
        <v>108</v>
      </c>
      <c r="G643">
        <v>109</v>
      </c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</row>
    <row r="644" spans="1:38" s="50" customFormat="1" ht="15">
      <c r="A644" t="str">
        <f t="shared" si="10"/>
        <v>OberösterreichGlasbautechnik</v>
      </c>
      <c r="B644">
        <v>644</v>
      </c>
      <c r="C644" t="s">
        <v>263</v>
      </c>
      <c r="D644" t="s">
        <v>115</v>
      </c>
      <c r="E644" s="51">
        <v>3</v>
      </c>
      <c r="F644">
        <v>6</v>
      </c>
      <c r="G644">
        <v>5</v>
      </c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</row>
    <row r="645" spans="1:38" s="50" customFormat="1" ht="15">
      <c r="A645" t="str">
        <f t="shared" si="10"/>
        <v>OberösterreichGold- und Silberschmied/in und Juwelier/in</v>
      </c>
      <c r="B645">
        <v>645</v>
      </c>
      <c r="C645" t="s">
        <v>263</v>
      </c>
      <c r="D645" t="s">
        <v>120</v>
      </c>
      <c r="E645" s="51">
        <v>1</v>
      </c>
      <c r="F645">
        <v>1</v>
      </c>
      <c r="G645">
        <v>2</v>
      </c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</row>
    <row r="646" spans="1:38" s="50" customFormat="1" ht="15">
      <c r="A646" t="str">
        <f t="shared" si="10"/>
        <v>OberösterreichGroßhandelskaufmann/Großhandelskauffrau</v>
      </c>
      <c r="B646">
        <v>646</v>
      </c>
      <c r="C646" t="s">
        <v>263</v>
      </c>
      <c r="D646" t="s">
        <v>122</v>
      </c>
      <c r="E646" s="51">
        <v>208</v>
      </c>
      <c r="F646">
        <v>192</v>
      </c>
      <c r="G646">
        <v>168</v>
      </c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</row>
    <row r="647" spans="1:38" s="50" customFormat="1" ht="15">
      <c r="A647" t="str">
        <f t="shared" si="10"/>
        <v>OberösterreichHafner/in</v>
      </c>
      <c r="B647">
        <v>647</v>
      </c>
      <c r="C647" t="s">
        <v>263</v>
      </c>
      <c r="D647" t="s">
        <v>123</v>
      </c>
      <c r="E647" s="51">
        <v>2</v>
      </c>
      <c r="F647">
        <v>3</v>
      </c>
      <c r="G647">
        <v>1</v>
      </c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</row>
    <row r="648" spans="1:38" s="50" customFormat="1" ht="15">
      <c r="A648" t="str">
        <f t="shared" si="10"/>
        <v>OberösterreichHochbau (gültig bis: 31.12.2027)</v>
      </c>
      <c r="B648">
        <v>648</v>
      </c>
      <c r="C648" t="s">
        <v>263</v>
      </c>
      <c r="D648" t="s">
        <v>562</v>
      </c>
      <c r="E648" s="51">
        <v>5</v>
      </c>
      <c r="F648">
        <v>4</v>
      </c>
      <c r="G648">
        <v>1</v>
      </c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</row>
    <row r="649" spans="1:38" s="50" customFormat="1" ht="15">
      <c r="A649" t="str">
        <f t="shared" si="10"/>
        <v>OberösterreichHochbauspezialist/Hochbauspezialistin (gültig bis: 31.08.2026)</v>
      </c>
      <c r="B649">
        <v>649</v>
      </c>
      <c r="C649" t="s">
        <v>263</v>
      </c>
      <c r="D649" t="s">
        <v>126</v>
      </c>
      <c r="E649" s="51"/>
      <c r="F649">
        <v>1</v>
      </c>
      <c r="G649">
        <v>1</v>
      </c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</row>
    <row r="650" spans="1:38" s="50" customFormat="1" ht="15">
      <c r="A650" t="str">
        <f t="shared" si="10"/>
        <v>OberösterreichHolzblasinstrumentenerzeugung</v>
      </c>
      <c r="B650">
        <v>650</v>
      </c>
      <c r="C650" t="s">
        <v>263</v>
      </c>
      <c r="D650" t="s">
        <v>130</v>
      </c>
      <c r="E650" s="51"/>
      <c r="F650">
        <v>1</v>
      </c>
      <c r="G650">
        <v>1</v>
      </c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</row>
    <row r="651" spans="1:38" s="50" customFormat="1" ht="15">
      <c r="A651" t="str">
        <f t="shared" si="10"/>
        <v>OberösterreichHolztechnik</v>
      </c>
      <c r="B651">
        <v>651</v>
      </c>
      <c r="C651" t="s">
        <v>263</v>
      </c>
      <c r="D651" t="s">
        <v>131</v>
      </c>
      <c r="E651" s="51">
        <v>9</v>
      </c>
      <c r="F651">
        <v>7</v>
      </c>
      <c r="G651">
        <v>9</v>
      </c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</row>
    <row r="652" spans="1:38" s="50" customFormat="1" ht="15">
      <c r="A652" t="str">
        <f t="shared" si="10"/>
        <v>OberösterreichHörgeräteakustiker/in</v>
      </c>
      <c r="B652">
        <v>652</v>
      </c>
      <c r="C652" t="s">
        <v>263</v>
      </c>
      <c r="D652" t="s">
        <v>132</v>
      </c>
      <c r="E652" s="51">
        <v>31</v>
      </c>
      <c r="F652">
        <v>33</v>
      </c>
      <c r="G652">
        <v>35</v>
      </c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</row>
    <row r="653" spans="1:38" s="50" customFormat="1" ht="15">
      <c r="A653" t="str">
        <f t="shared" si="10"/>
        <v>OberösterreichHotel- und Gastgewerbeassistent/in</v>
      </c>
      <c r="B653">
        <v>653</v>
      </c>
      <c r="C653" t="s">
        <v>263</v>
      </c>
      <c r="D653" t="s">
        <v>133</v>
      </c>
      <c r="E653" s="51">
        <v>77</v>
      </c>
      <c r="F653">
        <v>75</v>
      </c>
      <c r="G653">
        <v>75</v>
      </c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</row>
    <row r="654" spans="1:38" s="50" customFormat="1" ht="15">
      <c r="A654" t="str">
        <f t="shared" si="10"/>
        <v>OberösterreichHotel- und Restaurantfachmann/Hotel- und Restaurantfachfrau</v>
      </c>
      <c r="B654">
        <v>654</v>
      </c>
      <c r="C654" t="s">
        <v>263</v>
      </c>
      <c r="D654" t="s">
        <v>134</v>
      </c>
      <c r="E654" s="51">
        <v>48</v>
      </c>
      <c r="F654">
        <v>48</v>
      </c>
      <c r="G654">
        <v>54</v>
      </c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</row>
    <row r="655" spans="1:38" s="50" customFormat="1" ht="15">
      <c r="A655" t="str">
        <f t="shared" si="10"/>
        <v>OberösterreichHotelkaufmann/Hotelkauffrau</v>
      </c>
      <c r="B655">
        <v>655</v>
      </c>
      <c r="C655" t="s">
        <v>263</v>
      </c>
      <c r="D655" t="s">
        <v>135</v>
      </c>
      <c r="E655" s="51">
        <v>14</v>
      </c>
      <c r="F655">
        <v>11</v>
      </c>
      <c r="G655">
        <v>16</v>
      </c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</row>
    <row r="656" spans="1:38" s="50" customFormat="1" ht="15">
      <c r="A656" t="str">
        <f t="shared" si="10"/>
        <v>OberösterreichHufschmied/in</v>
      </c>
      <c r="B656">
        <v>656</v>
      </c>
      <c r="C656" t="s">
        <v>263</v>
      </c>
      <c r="D656" t="s">
        <v>136</v>
      </c>
      <c r="E656" s="51">
        <v>1</v>
      </c>
      <c r="F656">
        <v>1</v>
      </c>
      <c r="G656">
        <v>1</v>
      </c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</row>
    <row r="657" spans="1:38" s="50" customFormat="1" ht="15">
      <c r="A657" t="str">
        <f t="shared" si="10"/>
        <v>OberösterreichImmobilienkaufmann/Immobilienkauffrau</v>
      </c>
      <c r="B657">
        <v>657</v>
      </c>
      <c r="C657" t="s">
        <v>263</v>
      </c>
      <c r="D657" t="s">
        <v>137</v>
      </c>
      <c r="E657" s="51">
        <v>18</v>
      </c>
      <c r="F657">
        <v>20</v>
      </c>
      <c r="G657">
        <v>18</v>
      </c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</row>
    <row r="658" spans="1:38" s="50" customFormat="1" ht="15">
      <c r="A658" t="str">
        <f t="shared" si="10"/>
        <v>OberösterreichIndustriekaufmann/Industriekauffrau (gültig bis: 31.08.2026)</v>
      </c>
      <c r="B658">
        <v>658</v>
      </c>
      <c r="C658" t="s">
        <v>263</v>
      </c>
      <c r="D658" t="s">
        <v>138</v>
      </c>
      <c r="E658" s="51">
        <v>191</v>
      </c>
      <c r="F658">
        <v>179</v>
      </c>
      <c r="G658">
        <v>166</v>
      </c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</row>
    <row r="659" spans="1:38" s="50" customFormat="1" ht="15">
      <c r="A659" t="str">
        <f t="shared" si="10"/>
        <v>OberösterreichInformationstechnologie</v>
      </c>
      <c r="B659">
        <v>659</v>
      </c>
      <c r="C659" t="s">
        <v>263</v>
      </c>
      <c r="D659" t="s">
        <v>34</v>
      </c>
      <c r="E659" s="51">
        <v>50</v>
      </c>
      <c r="F659">
        <v>58</v>
      </c>
      <c r="G659">
        <v>57</v>
      </c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</row>
    <row r="660" spans="1:38" s="50" customFormat="1" ht="15">
      <c r="A660" t="str">
        <f t="shared" si="10"/>
        <v>OberösterreichInstallations- und Gebäudetechnik</v>
      </c>
      <c r="B660">
        <v>660</v>
      </c>
      <c r="C660" t="s">
        <v>263</v>
      </c>
      <c r="D660" t="s">
        <v>141</v>
      </c>
      <c r="E660" s="51">
        <v>12</v>
      </c>
      <c r="F660">
        <v>18</v>
      </c>
      <c r="G660">
        <v>16</v>
      </c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</row>
    <row r="661" spans="1:38" s="50" customFormat="1" ht="15">
      <c r="A661" t="str">
        <f t="shared" si="10"/>
        <v>OberösterreichKälteanlagentechnik</v>
      </c>
      <c r="B661">
        <v>661</v>
      </c>
      <c r="C661" t="s">
        <v>263</v>
      </c>
      <c r="D661" t="s">
        <v>142</v>
      </c>
      <c r="E661" s="51"/>
      <c r="F661">
        <v>1</v>
      </c>
      <c r="G661">
        <v>2</v>
      </c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</row>
    <row r="662" spans="1:38" s="50" customFormat="1" ht="15">
      <c r="A662" t="str">
        <f t="shared" si="10"/>
        <v>OberösterreichKanzleiassistent/Kanzleiassistentin</v>
      </c>
      <c r="B662">
        <v>662</v>
      </c>
      <c r="C662" t="s">
        <v>263</v>
      </c>
      <c r="D662" t="s">
        <v>143</v>
      </c>
      <c r="E662" s="51">
        <v>6</v>
      </c>
      <c r="F662">
        <v>10</v>
      </c>
      <c r="G662">
        <v>10</v>
      </c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</row>
    <row r="663" spans="1:38" s="50" customFormat="1" ht="15">
      <c r="A663" t="str">
        <f t="shared" si="10"/>
        <v>OberösterreichKarosseriebautechnik</v>
      </c>
      <c r="B663">
        <v>663</v>
      </c>
      <c r="C663" t="s">
        <v>263</v>
      </c>
      <c r="D663" t="s">
        <v>31</v>
      </c>
      <c r="E663" s="51">
        <v>28</v>
      </c>
      <c r="F663">
        <v>34</v>
      </c>
      <c r="G663">
        <v>30</v>
      </c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</row>
    <row r="664" spans="1:38" s="50" customFormat="1" ht="15">
      <c r="A664" t="str">
        <f t="shared" si="10"/>
        <v>OberösterreichKeramiker/in</v>
      </c>
      <c r="B664">
        <v>664</v>
      </c>
      <c r="C664" t="s">
        <v>263</v>
      </c>
      <c r="D664" t="s">
        <v>145</v>
      </c>
      <c r="E664" s="51">
        <v>6</v>
      </c>
      <c r="F664">
        <v>3</v>
      </c>
      <c r="G664">
        <v>2</v>
      </c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</row>
    <row r="665" spans="1:38" s="50" customFormat="1" ht="15">
      <c r="A665" t="str">
        <f t="shared" si="10"/>
        <v>OberösterreichKerammaler/in</v>
      </c>
      <c r="B665">
        <v>665</v>
      </c>
      <c r="C665" t="s">
        <v>263</v>
      </c>
      <c r="D665" t="s">
        <v>146</v>
      </c>
      <c r="E665" s="51">
        <v>4</v>
      </c>
      <c r="F665">
        <v>2</v>
      </c>
      <c r="G665">
        <v>1</v>
      </c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</row>
    <row r="666" spans="1:38" s="50" customFormat="1" ht="15">
      <c r="A666" t="str">
        <f t="shared" si="10"/>
        <v>OberösterreichKlavierbau</v>
      </c>
      <c r="B666">
        <v>666</v>
      </c>
      <c r="C666" t="s">
        <v>263</v>
      </c>
      <c r="D666" t="s">
        <v>147</v>
      </c>
      <c r="E666" s="51">
        <v>1</v>
      </c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</row>
    <row r="667" spans="1:38" s="50" customFormat="1" ht="15">
      <c r="A667" t="str">
        <f t="shared" si="10"/>
        <v>OberösterreichKoch/Köchin</v>
      </c>
      <c r="B667">
        <v>667</v>
      </c>
      <c r="C667" t="s">
        <v>263</v>
      </c>
      <c r="D667" t="s">
        <v>148</v>
      </c>
      <c r="E667" s="51">
        <v>169</v>
      </c>
      <c r="F667">
        <v>175</v>
      </c>
      <c r="G667">
        <v>173</v>
      </c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</row>
    <row r="668" spans="1:38" s="50" customFormat="1" ht="15">
      <c r="A668" t="str">
        <f t="shared" si="10"/>
        <v>OberösterreichKonditorei (Zuckerbäckerei)</v>
      </c>
      <c r="B668">
        <v>668</v>
      </c>
      <c r="C668" t="s">
        <v>263</v>
      </c>
      <c r="D668" t="s">
        <v>149</v>
      </c>
      <c r="E668" s="51">
        <v>170</v>
      </c>
      <c r="F668">
        <v>154</v>
      </c>
      <c r="G668">
        <v>167</v>
      </c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</row>
    <row r="669" spans="1:38" s="50" customFormat="1" ht="15">
      <c r="A669" t="str">
        <f t="shared" si="10"/>
        <v>OberösterreichKonstrukteur/in</v>
      </c>
      <c r="B669">
        <v>669</v>
      </c>
      <c r="C669" t="s">
        <v>263</v>
      </c>
      <c r="D669" t="s">
        <v>150</v>
      </c>
      <c r="E669" s="51">
        <v>71</v>
      </c>
      <c r="F669">
        <v>70</v>
      </c>
      <c r="G669">
        <v>62</v>
      </c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</row>
    <row r="670" spans="1:38" s="50" customFormat="1" ht="15">
      <c r="A670" t="str">
        <f t="shared" si="10"/>
        <v>OberösterreichKosmetik (Kosmetologie)</v>
      </c>
      <c r="B670">
        <v>670</v>
      </c>
      <c r="C670" t="s">
        <v>263</v>
      </c>
      <c r="D670" t="s">
        <v>563</v>
      </c>
      <c r="E670" s="51">
        <v>9</v>
      </c>
      <c r="F670">
        <v>10</v>
      </c>
      <c r="G670">
        <v>7</v>
      </c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</row>
    <row r="671" spans="1:38" s="50" customFormat="1" ht="15">
      <c r="A671" t="str">
        <f t="shared" si="10"/>
        <v>OberösterreichKosmetik (Kosmetologie) / Fußpflege (Podologie)</v>
      </c>
      <c r="B671">
        <v>671</v>
      </c>
      <c r="C671" t="s">
        <v>263</v>
      </c>
      <c r="D671" t="s">
        <v>564</v>
      </c>
      <c r="E671" s="51"/>
      <c r="F671">
        <v>23</v>
      </c>
      <c r="G671">
        <v>51</v>
      </c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</row>
    <row r="672" spans="1:38" s="50" customFormat="1" ht="15">
      <c r="A672" t="str">
        <f t="shared" si="10"/>
        <v>OberösterreichKraftfahrzeugtechnik</v>
      </c>
      <c r="B672">
        <v>672</v>
      </c>
      <c r="C672" t="s">
        <v>263</v>
      </c>
      <c r="D672" t="s">
        <v>4</v>
      </c>
      <c r="E672" s="51">
        <v>107</v>
      </c>
      <c r="F672">
        <v>128</v>
      </c>
      <c r="G672">
        <v>128</v>
      </c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</row>
    <row r="673" spans="1:38" s="50" customFormat="1" ht="15">
      <c r="A673" t="str">
        <f t="shared" si="10"/>
        <v>OberösterreichKunststofftechnologie</v>
      </c>
      <c r="B673">
        <v>673</v>
      </c>
      <c r="C673" t="s">
        <v>263</v>
      </c>
      <c r="D673" t="s">
        <v>152</v>
      </c>
      <c r="E673" s="51">
        <v>34</v>
      </c>
      <c r="F673">
        <v>24</v>
      </c>
      <c r="G673">
        <v>13</v>
      </c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</row>
    <row r="674" spans="1:38" s="50" customFormat="1" ht="15">
      <c r="A674" t="str">
        <f t="shared" si="10"/>
        <v>OberösterreichKunststoffverfahrenstechnik</v>
      </c>
      <c r="B674">
        <v>674</v>
      </c>
      <c r="C674" t="s">
        <v>263</v>
      </c>
      <c r="D674" t="s">
        <v>153</v>
      </c>
      <c r="E674" s="51">
        <v>41</v>
      </c>
      <c r="F674">
        <v>38</v>
      </c>
      <c r="G674">
        <v>29</v>
      </c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</row>
    <row r="675" spans="1:38" s="50" customFormat="1" ht="15">
      <c r="A675" t="str">
        <f t="shared" si="10"/>
        <v>OberösterreichLackiertechnik</v>
      </c>
      <c r="B675">
        <v>675</v>
      </c>
      <c r="C675" t="s">
        <v>263</v>
      </c>
      <c r="D675" t="s">
        <v>156</v>
      </c>
      <c r="E675" s="51">
        <v>8</v>
      </c>
      <c r="F675">
        <v>8</v>
      </c>
      <c r="G675">
        <v>7</v>
      </c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</row>
    <row r="676" spans="1:38" s="50" customFormat="1" ht="15">
      <c r="A676" t="str">
        <f t="shared" si="10"/>
        <v>OberösterreichLand- und Baumaschinentechnik</v>
      </c>
      <c r="B676">
        <v>676</v>
      </c>
      <c r="C676" t="s">
        <v>263</v>
      </c>
      <c r="D676" t="s">
        <v>157</v>
      </c>
      <c r="E676" s="51">
        <v>4</v>
      </c>
      <c r="F676">
        <v>4</v>
      </c>
      <c r="G676">
        <v>8</v>
      </c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</row>
    <row r="677" spans="1:38" s="50" customFormat="1" ht="15">
      <c r="A677" t="str">
        <f t="shared" si="10"/>
        <v>OberösterreichLebensmitteltechnik</v>
      </c>
      <c r="B677">
        <v>677</v>
      </c>
      <c r="C677" t="s">
        <v>263</v>
      </c>
      <c r="D677" t="s">
        <v>158</v>
      </c>
      <c r="E677" s="51">
        <v>21</v>
      </c>
      <c r="F677">
        <v>23</v>
      </c>
      <c r="G677">
        <v>27</v>
      </c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</row>
    <row r="678" spans="1:38" s="50" customFormat="1" ht="15">
      <c r="A678" t="str">
        <f t="shared" si="10"/>
        <v>OberösterreichLuftfahrzeugtechnik</v>
      </c>
      <c r="B678">
        <v>678</v>
      </c>
      <c r="C678" t="s">
        <v>263</v>
      </c>
      <c r="D678" t="s">
        <v>160</v>
      </c>
      <c r="E678" s="51">
        <v>4</v>
      </c>
      <c r="F678">
        <v>6</v>
      </c>
      <c r="G678">
        <v>6</v>
      </c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</row>
    <row r="679" spans="1:38" s="50" customFormat="1" ht="15">
      <c r="A679" t="str">
        <f t="shared" si="10"/>
        <v>OberösterreichMaskenbildner/Maskenbildnerin (gültig bis: 31.12.2026)</v>
      </c>
      <c r="B679">
        <v>679</v>
      </c>
      <c r="C679" t="s">
        <v>263</v>
      </c>
      <c r="D679" t="s">
        <v>163</v>
      </c>
      <c r="E679" s="51">
        <v>4</v>
      </c>
      <c r="F679">
        <v>4</v>
      </c>
      <c r="G679">
        <v>3</v>
      </c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</row>
    <row r="680" spans="1:38" s="50" customFormat="1" ht="15">
      <c r="A680" t="str">
        <f t="shared" si="10"/>
        <v>OberösterreichMasseur/Masseurin</v>
      </c>
      <c r="B680">
        <v>680</v>
      </c>
      <c r="C680" t="s">
        <v>263</v>
      </c>
      <c r="D680" t="s">
        <v>164</v>
      </c>
      <c r="E680" s="51">
        <v>14</v>
      </c>
      <c r="F680">
        <v>9</v>
      </c>
      <c r="G680">
        <v>11</v>
      </c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</row>
    <row r="681" spans="1:38" s="50" customFormat="1" ht="15">
      <c r="A681" t="str">
        <f t="shared" si="10"/>
        <v>OberösterreichMechatronik</v>
      </c>
      <c r="B681">
        <v>681</v>
      </c>
      <c r="C681" t="s">
        <v>263</v>
      </c>
      <c r="D681" t="s">
        <v>26</v>
      </c>
      <c r="E681" s="51">
        <v>117</v>
      </c>
      <c r="F681">
        <v>124</v>
      </c>
      <c r="G681">
        <v>116</v>
      </c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</row>
    <row r="682" spans="1:38" s="50" customFormat="1" ht="15">
      <c r="A682" t="str">
        <f t="shared" si="10"/>
        <v>OberösterreichMedizinproduktekaufmann/Medizinproduktekauffrau</v>
      </c>
      <c r="B682">
        <v>682</v>
      </c>
      <c r="C682" t="s">
        <v>263</v>
      </c>
      <c r="D682" t="s">
        <v>167</v>
      </c>
      <c r="E682" s="51">
        <v>21</v>
      </c>
      <c r="F682">
        <v>17</v>
      </c>
      <c r="G682">
        <v>15</v>
      </c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</row>
    <row r="683" spans="1:38" s="50" customFormat="1" ht="15">
      <c r="A683" t="str">
        <f t="shared" si="10"/>
        <v>OberösterreichMetallbearbeitung</v>
      </c>
      <c r="B683">
        <v>683</v>
      </c>
      <c r="C683" t="s">
        <v>263</v>
      </c>
      <c r="D683" t="s">
        <v>168</v>
      </c>
      <c r="E683" s="51">
        <v>9</v>
      </c>
      <c r="F683">
        <v>9</v>
      </c>
      <c r="G683">
        <v>6</v>
      </c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</row>
    <row r="684" spans="1:38" s="50" customFormat="1" ht="15">
      <c r="A684" t="str">
        <f t="shared" si="10"/>
        <v>OberösterreichMetalldesign</v>
      </c>
      <c r="B684">
        <v>684</v>
      </c>
      <c r="C684" t="s">
        <v>263</v>
      </c>
      <c r="D684" t="s">
        <v>169</v>
      </c>
      <c r="E684" s="51">
        <v>1</v>
      </c>
      <c r="F684">
        <v>1</v>
      </c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</row>
    <row r="685" spans="1:38" s="50" customFormat="1" ht="15">
      <c r="A685" t="str">
        <f t="shared" si="10"/>
        <v>OberösterreichMetalltechnik</v>
      </c>
      <c r="B685">
        <v>685</v>
      </c>
      <c r="C685" t="s">
        <v>263</v>
      </c>
      <c r="D685" t="s">
        <v>33</v>
      </c>
      <c r="E685" s="51">
        <v>275</v>
      </c>
      <c r="F685">
        <v>281</v>
      </c>
      <c r="G685">
        <v>276</v>
      </c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</row>
    <row r="686" spans="1:38" s="50" customFormat="1" ht="15">
      <c r="A686" t="str">
        <f t="shared" si="10"/>
        <v>OberösterreichMilchtechnologie</v>
      </c>
      <c r="B686">
        <v>686</v>
      </c>
      <c r="C686" t="s">
        <v>263</v>
      </c>
      <c r="D686" t="s">
        <v>173</v>
      </c>
      <c r="E686" s="51">
        <v>6</v>
      </c>
      <c r="F686">
        <v>6</v>
      </c>
      <c r="G686">
        <v>3</v>
      </c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</row>
    <row r="687" spans="1:38" s="50" customFormat="1" ht="15">
      <c r="A687" t="str">
        <f t="shared" si="10"/>
        <v>OberösterreichNah- und Distributionslogistik (gültig bis: 30.06.2025)</v>
      </c>
      <c r="B687">
        <v>687</v>
      </c>
      <c r="C687" t="s">
        <v>263</v>
      </c>
      <c r="D687" t="s">
        <v>565</v>
      </c>
      <c r="E687" s="51">
        <v>6</v>
      </c>
      <c r="F687">
        <v>5</v>
      </c>
      <c r="G687">
        <v>3</v>
      </c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</row>
    <row r="688" spans="1:38" s="50" customFormat="1" ht="15">
      <c r="A688" t="str">
        <f t="shared" si="10"/>
        <v>OberösterreichOberflächentechnik</v>
      </c>
      <c r="B688">
        <v>688</v>
      </c>
      <c r="C688" t="s">
        <v>263</v>
      </c>
      <c r="D688" t="s">
        <v>175</v>
      </c>
      <c r="E688" s="51">
        <v>7</v>
      </c>
      <c r="F688">
        <v>7</v>
      </c>
      <c r="G688">
        <v>7</v>
      </c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</row>
    <row r="689" spans="1:38" s="50" customFormat="1" ht="15">
      <c r="A689" t="str">
        <f t="shared" si="10"/>
        <v>OberösterreichOfenbau- und Verlegetechnik</v>
      </c>
      <c r="B689">
        <v>689</v>
      </c>
      <c r="C689" t="s">
        <v>263</v>
      </c>
      <c r="D689" t="s">
        <v>178</v>
      </c>
      <c r="E689" s="51">
        <v>6</v>
      </c>
      <c r="F689">
        <v>6</v>
      </c>
      <c r="G689">
        <v>6</v>
      </c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</row>
    <row r="690" spans="1:38" s="50" customFormat="1" ht="15">
      <c r="A690" t="str">
        <f t="shared" si="10"/>
        <v>OberösterreichOrthopädieschuhmacher/in</v>
      </c>
      <c r="B690">
        <v>690</v>
      </c>
      <c r="C690" t="s">
        <v>263</v>
      </c>
      <c r="D690" t="s">
        <v>181</v>
      </c>
      <c r="E690" s="51">
        <v>12</v>
      </c>
      <c r="F690">
        <v>17</v>
      </c>
      <c r="G690">
        <v>17</v>
      </c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</row>
    <row r="691" spans="1:38" s="50" customFormat="1" ht="15">
      <c r="A691" t="str">
        <f t="shared" si="10"/>
        <v>OberösterreichOrthopädietechnik</v>
      </c>
      <c r="B691">
        <v>691</v>
      </c>
      <c r="C691" t="s">
        <v>263</v>
      </c>
      <c r="D691" t="s">
        <v>182</v>
      </c>
      <c r="E691" s="51">
        <v>17</v>
      </c>
      <c r="F691">
        <v>15</v>
      </c>
      <c r="G691">
        <v>18</v>
      </c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</row>
    <row r="692" spans="1:38" s="50" customFormat="1" ht="15">
      <c r="A692" t="str">
        <f t="shared" si="10"/>
        <v>OberösterreichPapiertechnik</v>
      </c>
      <c r="B692">
        <v>692</v>
      </c>
      <c r="C692" t="s">
        <v>263</v>
      </c>
      <c r="D692" t="s">
        <v>183</v>
      </c>
      <c r="E692" s="51">
        <v>7</v>
      </c>
      <c r="F692">
        <v>5</v>
      </c>
      <c r="G692">
        <v>4</v>
      </c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</row>
    <row r="693" spans="1:38" s="50" customFormat="1" ht="15">
      <c r="A693" t="str">
        <f t="shared" si="10"/>
        <v>OberösterreichPersonaldienstleistung</v>
      </c>
      <c r="B693">
        <v>693</v>
      </c>
      <c r="C693" t="s">
        <v>263</v>
      </c>
      <c r="D693" t="s">
        <v>184</v>
      </c>
      <c r="E693" s="51">
        <v>12</v>
      </c>
      <c r="F693">
        <v>9</v>
      </c>
      <c r="G693">
        <v>22</v>
      </c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</row>
    <row r="694" spans="1:38" s="50" customFormat="1" ht="15">
      <c r="A694" t="str">
        <f t="shared" si="10"/>
        <v>OberösterreichPflegeassistenz-AV</v>
      </c>
      <c r="B694">
        <v>694</v>
      </c>
      <c r="C694" t="s">
        <v>263</v>
      </c>
      <c r="D694" t="s">
        <v>186</v>
      </c>
      <c r="E694" s="51"/>
      <c r="F694">
        <v>2</v>
      </c>
      <c r="G694">
        <v>5</v>
      </c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</row>
    <row r="695" spans="1:38" s="50" customFormat="1" ht="15">
      <c r="A695" t="str">
        <f t="shared" si="10"/>
        <v>OberösterreichPflegefachassistenz-AV</v>
      </c>
      <c r="B695">
        <v>695</v>
      </c>
      <c r="C695" t="s">
        <v>263</v>
      </c>
      <c r="D695" t="s">
        <v>187</v>
      </c>
      <c r="E695" s="51"/>
      <c r="F695">
        <v>13</v>
      </c>
      <c r="G695">
        <v>33</v>
      </c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</row>
    <row r="696" spans="1:38" s="50" customFormat="1" ht="15">
      <c r="A696" t="str">
        <f t="shared" si="10"/>
        <v>OberösterreichPharmatechnologie</v>
      </c>
      <c r="B696">
        <v>696</v>
      </c>
      <c r="C696" t="s">
        <v>263</v>
      </c>
      <c r="D696" t="s">
        <v>188</v>
      </c>
      <c r="E696" s="51">
        <v>7</v>
      </c>
      <c r="F696">
        <v>2</v>
      </c>
      <c r="G696">
        <v>3</v>
      </c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</row>
    <row r="697" spans="1:38" s="50" customFormat="1" ht="15">
      <c r="A697" t="str">
        <f t="shared" si="10"/>
        <v>OberösterreichPharmazeutisch-kaufmännische Assistenz</v>
      </c>
      <c r="B697">
        <v>697</v>
      </c>
      <c r="C697" t="s">
        <v>263</v>
      </c>
      <c r="D697" t="s">
        <v>19</v>
      </c>
      <c r="E697" s="51">
        <v>287</v>
      </c>
      <c r="F697">
        <v>273</v>
      </c>
      <c r="G697">
        <v>249</v>
      </c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</row>
    <row r="698" spans="1:38" s="50" customFormat="1" ht="15">
      <c r="A698" t="str">
        <f t="shared" si="10"/>
        <v>OberösterreichPlatten- und Fliesenleger/in</v>
      </c>
      <c r="B698">
        <v>698</v>
      </c>
      <c r="C698" t="s">
        <v>263</v>
      </c>
      <c r="D698" t="s">
        <v>190</v>
      </c>
      <c r="E698" s="51">
        <v>5</v>
      </c>
      <c r="F698">
        <v>2</v>
      </c>
      <c r="G698">
        <v>2</v>
      </c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</row>
    <row r="699" spans="1:38" s="50" customFormat="1" ht="15">
      <c r="A699" t="str">
        <f t="shared" si="10"/>
        <v>OberösterreichPolsterer/Polsterin</v>
      </c>
      <c r="B699">
        <v>699</v>
      </c>
      <c r="C699" t="s">
        <v>263</v>
      </c>
      <c r="D699" t="s">
        <v>191</v>
      </c>
      <c r="E699" s="51">
        <v>6</v>
      </c>
      <c r="F699">
        <v>4</v>
      </c>
      <c r="G699">
        <v>2</v>
      </c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</row>
    <row r="700" spans="1:38" s="50" customFormat="1" ht="15">
      <c r="A700" t="str">
        <f t="shared" si="10"/>
        <v>OberösterreichPräparator/in</v>
      </c>
      <c r="B700">
        <v>700</v>
      </c>
      <c r="C700" t="s">
        <v>263</v>
      </c>
      <c r="D700" t="s">
        <v>192</v>
      </c>
      <c r="E700" s="51"/>
      <c r="F700">
        <v>1</v>
      </c>
      <c r="G700">
        <v>1</v>
      </c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</row>
    <row r="701" spans="1:38" s="50" customFormat="1" ht="15">
      <c r="A701" t="str">
        <f t="shared" si="10"/>
        <v>OberösterreichProzesstechnik</v>
      </c>
      <c r="B701">
        <v>701</v>
      </c>
      <c r="C701" t="s">
        <v>263</v>
      </c>
      <c r="D701" t="s">
        <v>193</v>
      </c>
      <c r="E701" s="51">
        <v>93</v>
      </c>
      <c r="F701">
        <v>79</v>
      </c>
      <c r="G701">
        <v>67</v>
      </c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</row>
    <row r="702" spans="1:38" s="50" customFormat="1" ht="15">
      <c r="A702" t="str">
        <f t="shared" si="10"/>
        <v>OberösterreichPrüftechnik - Schwerpunkt Physik</v>
      </c>
      <c r="B702">
        <v>702</v>
      </c>
      <c r="C702" t="s">
        <v>263</v>
      </c>
      <c r="D702" t="s">
        <v>195</v>
      </c>
      <c r="E702" s="51">
        <v>2</v>
      </c>
      <c r="F702">
        <v>1</v>
      </c>
      <c r="G702">
        <v>1</v>
      </c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</row>
    <row r="703" spans="1:38" s="50" customFormat="1" ht="15">
      <c r="A703" t="str">
        <f t="shared" si="10"/>
        <v>OberösterreichRauchfangkehrer/Rauchfangkehrerin</v>
      </c>
      <c r="B703">
        <v>703</v>
      </c>
      <c r="C703" t="s">
        <v>263</v>
      </c>
      <c r="D703" t="s">
        <v>196</v>
      </c>
      <c r="E703" s="51">
        <v>9</v>
      </c>
      <c r="F703">
        <v>9</v>
      </c>
      <c r="G703">
        <v>8</v>
      </c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</row>
    <row r="704" spans="1:38" s="50" customFormat="1" ht="15">
      <c r="A704" t="str">
        <f t="shared" si="10"/>
        <v>OberösterreichReinigungstechnik</v>
      </c>
      <c r="B704">
        <v>704</v>
      </c>
      <c r="C704" t="s">
        <v>263</v>
      </c>
      <c r="D704" t="s">
        <v>198</v>
      </c>
      <c r="E704" s="51">
        <v>1</v>
      </c>
      <c r="F704">
        <v>2</v>
      </c>
      <c r="G704">
        <v>1</v>
      </c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</row>
    <row r="705" spans="1:38" s="50" customFormat="1" ht="15">
      <c r="A705" t="str">
        <f t="shared" si="10"/>
        <v>OberösterreichReisebürokaufmann / Reisebürokauffrau</v>
      </c>
      <c r="B705">
        <v>705</v>
      </c>
      <c r="C705" t="s">
        <v>263</v>
      </c>
      <c r="D705" t="s">
        <v>566</v>
      </c>
      <c r="E705" s="51">
        <v>15</v>
      </c>
      <c r="F705">
        <v>10</v>
      </c>
      <c r="G705">
        <v>11</v>
      </c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</row>
    <row r="706" spans="1:38" s="50" customFormat="1" ht="15">
      <c r="A706" t="str">
        <f t="shared" ref="A706:A768" si="11">C706&amp;D706</f>
        <v>OberösterreichRestaurantfachmann/Restaurantfachfrau</v>
      </c>
      <c r="B706">
        <v>706</v>
      </c>
      <c r="C706" t="s">
        <v>263</v>
      </c>
      <c r="D706" t="s">
        <v>201</v>
      </c>
      <c r="E706" s="51">
        <v>103</v>
      </c>
      <c r="F706">
        <v>113</v>
      </c>
      <c r="G706">
        <v>119</v>
      </c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</row>
    <row r="707" spans="1:38" s="50" customFormat="1" ht="15">
      <c r="A707" t="str">
        <f t="shared" si="11"/>
        <v>OberösterreichSattlerei</v>
      </c>
      <c r="B707">
        <v>707</v>
      </c>
      <c r="C707" t="s">
        <v>263</v>
      </c>
      <c r="D707" t="s">
        <v>203</v>
      </c>
      <c r="E707" s="51">
        <v>3</v>
      </c>
      <c r="F707">
        <v>5</v>
      </c>
      <c r="G707">
        <v>7</v>
      </c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</row>
    <row r="708" spans="1:38" s="50" customFormat="1" ht="15">
      <c r="A708" t="str">
        <f t="shared" si="11"/>
        <v>OberösterreichSchuhfertigung</v>
      </c>
      <c r="B708">
        <v>708</v>
      </c>
      <c r="C708" t="s">
        <v>263</v>
      </c>
      <c r="D708" t="s">
        <v>205</v>
      </c>
      <c r="E708" s="51">
        <v>2</v>
      </c>
      <c r="F708">
        <v>2</v>
      </c>
      <c r="G708">
        <v>2</v>
      </c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</row>
    <row r="709" spans="1:38" s="50" customFormat="1" ht="15">
      <c r="A709" t="str">
        <f t="shared" si="11"/>
        <v>OberösterreichSchuhmacher/in</v>
      </c>
      <c r="B709">
        <v>709</v>
      </c>
      <c r="C709" t="s">
        <v>263</v>
      </c>
      <c r="D709" t="s">
        <v>206</v>
      </c>
      <c r="E709" s="51">
        <v>1</v>
      </c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</row>
    <row r="710" spans="1:38" s="50" customFormat="1" ht="15">
      <c r="A710" t="str">
        <f t="shared" si="11"/>
        <v>OberösterreichSkibautechnik</v>
      </c>
      <c r="B710">
        <v>710</v>
      </c>
      <c r="C710" t="s">
        <v>263</v>
      </c>
      <c r="D710" t="s">
        <v>208</v>
      </c>
      <c r="E710" s="51">
        <v>3</v>
      </c>
      <c r="F710">
        <v>2</v>
      </c>
      <c r="G710">
        <v>1</v>
      </c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</row>
    <row r="711" spans="1:38" s="50" customFormat="1" ht="15">
      <c r="A711" t="str">
        <f t="shared" si="11"/>
        <v>OberösterreichSonnenschutztechnik</v>
      </c>
      <c r="B711">
        <v>711</v>
      </c>
      <c r="C711" t="s">
        <v>263</v>
      </c>
      <c r="D711" t="s">
        <v>209</v>
      </c>
      <c r="E711" s="51">
        <v>4</v>
      </c>
      <c r="F711">
        <v>1</v>
      </c>
      <c r="G711">
        <v>2</v>
      </c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</row>
    <row r="712" spans="1:38" s="50" customFormat="1" ht="15">
      <c r="A712" t="str">
        <f t="shared" si="11"/>
        <v>OberösterreichSpeditionskaufmann/Speditionskauffrau</v>
      </c>
      <c r="B712">
        <v>712</v>
      </c>
      <c r="C712" t="s">
        <v>263</v>
      </c>
      <c r="D712" t="s">
        <v>210</v>
      </c>
      <c r="E712" s="51">
        <v>124</v>
      </c>
      <c r="F712">
        <v>112</v>
      </c>
      <c r="G712">
        <v>101</v>
      </c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</row>
    <row r="713" spans="1:38" s="50" customFormat="1" ht="15">
      <c r="A713" t="str">
        <f t="shared" si="11"/>
        <v>OberösterreichSpeditionslogistik</v>
      </c>
      <c r="B713">
        <v>713</v>
      </c>
      <c r="C713" t="s">
        <v>263</v>
      </c>
      <c r="D713" t="s">
        <v>211</v>
      </c>
      <c r="E713" s="51">
        <v>10</v>
      </c>
      <c r="F713">
        <v>16</v>
      </c>
      <c r="G713">
        <v>10</v>
      </c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</row>
    <row r="714" spans="1:38" s="50" customFormat="1" ht="15">
      <c r="A714" t="str">
        <f t="shared" si="11"/>
        <v>OberösterreichSpengler/Spenglerin</v>
      </c>
      <c r="B714">
        <v>714</v>
      </c>
      <c r="C714" t="s">
        <v>263</v>
      </c>
      <c r="D714" t="s">
        <v>212</v>
      </c>
      <c r="E714" s="51">
        <v>5</v>
      </c>
      <c r="F714">
        <v>3</v>
      </c>
      <c r="G714">
        <v>2</v>
      </c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</row>
    <row r="715" spans="1:38" s="50" customFormat="1" ht="15">
      <c r="A715" t="str">
        <f t="shared" si="11"/>
        <v>OberösterreichSportadministrator/Sportadministratorin</v>
      </c>
      <c r="B715">
        <v>715</v>
      </c>
      <c r="C715" t="s">
        <v>263</v>
      </c>
      <c r="D715" t="s">
        <v>213</v>
      </c>
      <c r="E715" s="51"/>
      <c r="F715"/>
      <c r="G715">
        <v>1</v>
      </c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</row>
    <row r="716" spans="1:38" s="50" customFormat="1" ht="15">
      <c r="A716" t="str">
        <f t="shared" si="11"/>
        <v>OberösterreichSportgerätefachkraft (gültig bis: 31.12.2026)</v>
      </c>
      <c r="B716">
        <v>716</v>
      </c>
      <c r="C716" t="s">
        <v>263</v>
      </c>
      <c r="D716" t="s">
        <v>214</v>
      </c>
      <c r="E716" s="51">
        <v>1</v>
      </c>
      <c r="F716">
        <v>1</v>
      </c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</row>
    <row r="717" spans="1:38" s="50" customFormat="1" ht="15">
      <c r="A717" t="str">
        <f t="shared" si="11"/>
        <v>OberösterreichStandardisierte Ausbildung Teilqualifikation Metall</v>
      </c>
      <c r="B717">
        <v>717</v>
      </c>
      <c r="C717" t="s">
        <v>263</v>
      </c>
      <c r="D717" t="s">
        <v>567</v>
      </c>
      <c r="E717" s="51">
        <v>1</v>
      </c>
      <c r="F717">
        <v>1</v>
      </c>
      <c r="G717">
        <v>1</v>
      </c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</row>
    <row r="718" spans="1:38" s="50" customFormat="1" ht="15">
      <c r="A718" t="str">
        <f t="shared" si="11"/>
        <v>OberösterreichSteinmetz/Steinmetzin</v>
      </c>
      <c r="B718">
        <v>718</v>
      </c>
      <c r="C718" t="s">
        <v>263</v>
      </c>
      <c r="D718" t="s">
        <v>216</v>
      </c>
      <c r="E718" s="51">
        <v>1</v>
      </c>
      <c r="F718">
        <v>2</v>
      </c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</row>
    <row r="719" spans="1:38" s="50" customFormat="1" ht="15">
      <c r="A719" t="str">
        <f t="shared" si="11"/>
        <v>OberösterreichSteinmetztechnik</v>
      </c>
      <c r="B719">
        <v>719</v>
      </c>
      <c r="C719" t="s">
        <v>263</v>
      </c>
      <c r="D719" t="s">
        <v>217</v>
      </c>
      <c r="E719" s="51"/>
      <c r="F719"/>
      <c r="G719">
        <v>2</v>
      </c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</row>
    <row r="720" spans="1:38" s="50" customFormat="1" ht="15">
      <c r="A720" t="str">
        <f t="shared" si="11"/>
        <v>OberösterreichSteuerassistenz</v>
      </c>
      <c r="B720">
        <v>720</v>
      </c>
      <c r="C720" t="s">
        <v>263</v>
      </c>
      <c r="D720" t="s">
        <v>219</v>
      </c>
      <c r="E720" s="51">
        <v>62</v>
      </c>
      <c r="F720">
        <v>53</v>
      </c>
      <c r="G720">
        <v>47</v>
      </c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</row>
    <row r="721" spans="1:38" s="50" customFormat="1" ht="15">
      <c r="A721" t="str">
        <f t="shared" si="11"/>
        <v>OberösterreichSystemgastronomiefachkraft</v>
      </c>
      <c r="B721">
        <v>721</v>
      </c>
      <c r="C721" t="s">
        <v>263</v>
      </c>
      <c r="D721" t="s">
        <v>225</v>
      </c>
      <c r="E721" s="51">
        <v>38</v>
      </c>
      <c r="F721">
        <v>30</v>
      </c>
      <c r="G721">
        <v>23</v>
      </c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</row>
    <row r="722" spans="1:38" s="50" customFormat="1" ht="15">
      <c r="A722" t="str">
        <f t="shared" si="11"/>
        <v>OberösterreichTapezierer/in und Dekorateur/in</v>
      </c>
      <c r="B722">
        <v>722</v>
      </c>
      <c r="C722" t="s">
        <v>263</v>
      </c>
      <c r="D722" t="s">
        <v>226</v>
      </c>
      <c r="E722" s="51">
        <v>11</v>
      </c>
      <c r="F722">
        <v>12</v>
      </c>
      <c r="G722">
        <v>14</v>
      </c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</row>
    <row r="723" spans="1:38" s="50" customFormat="1" ht="15">
      <c r="A723" t="str">
        <f t="shared" si="11"/>
        <v>OberösterreichTechnischer Zeichner/Technische Zeichnerin</v>
      </c>
      <c r="B723">
        <v>723</v>
      </c>
      <c r="C723" t="s">
        <v>263</v>
      </c>
      <c r="D723" t="s">
        <v>227</v>
      </c>
      <c r="E723" s="51">
        <v>31</v>
      </c>
      <c r="F723">
        <v>30</v>
      </c>
      <c r="G723">
        <v>24</v>
      </c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</row>
    <row r="724" spans="1:38" s="50" customFormat="1" ht="15">
      <c r="A724" t="str">
        <f t="shared" si="11"/>
        <v>OberösterreichTextilchemie</v>
      </c>
      <c r="B724">
        <v>724</v>
      </c>
      <c r="C724" t="s">
        <v>263</v>
      </c>
      <c r="D724" t="s">
        <v>228</v>
      </c>
      <c r="E724" s="51">
        <v>1</v>
      </c>
      <c r="F724">
        <v>1</v>
      </c>
      <c r="G724">
        <v>1</v>
      </c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</row>
    <row r="725" spans="1:38" s="50" customFormat="1" ht="15">
      <c r="A725" t="str">
        <f t="shared" si="11"/>
        <v>OberösterreichTextilgestaltung</v>
      </c>
      <c r="B725">
        <v>725</v>
      </c>
      <c r="C725" t="s">
        <v>263</v>
      </c>
      <c r="D725" t="s">
        <v>229</v>
      </c>
      <c r="E725" s="51"/>
      <c r="F725"/>
      <c r="G725">
        <v>1</v>
      </c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</row>
    <row r="726" spans="1:38" s="50" customFormat="1" ht="15">
      <c r="A726" t="str">
        <f t="shared" si="11"/>
        <v>OberösterreichTextiltechnologie</v>
      </c>
      <c r="B726">
        <v>726</v>
      </c>
      <c r="C726" t="s">
        <v>263</v>
      </c>
      <c r="D726" t="s">
        <v>231</v>
      </c>
      <c r="E726" s="51">
        <v>4</v>
      </c>
      <c r="F726">
        <v>5</v>
      </c>
      <c r="G726">
        <v>3</v>
      </c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</row>
    <row r="727" spans="1:38" s="50" customFormat="1" ht="15">
      <c r="A727" t="str">
        <f t="shared" si="11"/>
        <v>OberösterreichTierärztliche Ordinationsassistenz</v>
      </c>
      <c r="B727">
        <v>727</v>
      </c>
      <c r="C727" t="s">
        <v>263</v>
      </c>
      <c r="D727" t="s">
        <v>234</v>
      </c>
      <c r="E727" s="51">
        <v>20</v>
      </c>
      <c r="F727">
        <v>24</v>
      </c>
      <c r="G727">
        <v>20</v>
      </c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</row>
    <row r="728" spans="1:38" s="50" customFormat="1" ht="15">
      <c r="A728" t="str">
        <f t="shared" si="11"/>
        <v>OberösterreichTierpfleger/in</v>
      </c>
      <c r="B728">
        <v>728</v>
      </c>
      <c r="C728" t="s">
        <v>263</v>
      </c>
      <c r="D728" t="s">
        <v>235</v>
      </c>
      <c r="E728" s="51">
        <v>4</v>
      </c>
      <c r="F728">
        <v>5</v>
      </c>
      <c r="G728">
        <v>7</v>
      </c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</row>
    <row r="729" spans="1:38" s="50" customFormat="1" ht="15">
      <c r="A729" t="str">
        <f t="shared" si="11"/>
        <v>OberösterreichTischlerei - Schwerpunkt Allgemeine Tischlerei</v>
      </c>
      <c r="B729">
        <v>729</v>
      </c>
      <c r="C729" t="s">
        <v>263</v>
      </c>
      <c r="D729" t="s">
        <v>236</v>
      </c>
      <c r="E729" s="51">
        <v>58</v>
      </c>
      <c r="F729">
        <v>58</v>
      </c>
      <c r="G729">
        <v>51</v>
      </c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</row>
    <row r="730" spans="1:38" s="50" customFormat="1" ht="15">
      <c r="A730" t="str">
        <f t="shared" si="11"/>
        <v>OberösterreichTischlereitechnik - Schwerpunkt Modell- und Formenbau</v>
      </c>
      <c r="B730">
        <v>730</v>
      </c>
      <c r="C730" t="s">
        <v>263</v>
      </c>
      <c r="D730" t="s">
        <v>238</v>
      </c>
      <c r="E730" s="51">
        <v>2</v>
      </c>
      <c r="F730">
        <v>2</v>
      </c>
      <c r="G730">
        <v>2</v>
      </c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</row>
    <row r="731" spans="1:38" s="50" customFormat="1" ht="15">
      <c r="A731" t="str">
        <f t="shared" si="11"/>
        <v>OberösterreichTischlereitechnik - Schwerpunkt Planung</v>
      </c>
      <c r="B731">
        <v>731</v>
      </c>
      <c r="C731" t="s">
        <v>263</v>
      </c>
      <c r="D731" t="s">
        <v>239</v>
      </c>
      <c r="E731" s="51">
        <v>40</v>
      </c>
      <c r="F731">
        <v>38</v>
      </c>
      <c r="G731">
        <v>39</v>
      </c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</row>
    <row r="732" spans="1:38" s="50" customFormat="1" ht="15">
      <c r="A732" t="str">
        <f t="shared" si="11"/>
        <v>OberösterreichTischlereitechnik - Schwerpunkt Produktion</v>
      </c>
      <c r="B732">
        <v>732</v>
      </c>
      <c r="C732" t="s">
        <v>263</v>
      </c>
      <c r="D732" t="s">
        <v>240</v>
      </c>
      <c r="E732" s="51">
        <v>26</v>
      </c>
      <c r="F732">
        <v>32</v>
      </c>
      <c r="G732">
        <v>34</v>
      </c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</row>
    <row r="733" spans="1:38" s="50" customFormat="1" ht="15">
      <c r="A733" t="str">
        <f t="shared" si="11"/>
        <v>OberösterreichTransportbetontechnik</v>
      </c>
      <c r="B733">
        <v>733</v>
      </c>
      <c r="C733" t="s">
        <v>263</v>
      </c>
      <c r="D733" t="s">
        <v>241</v>
      </c>
      <c r="E733" s="51">
        <v>1</v>
      </c>
      <c r="F733">
        <v>1</v>
      </c>
      <c r="G733">
        <v>1</v>
      </c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</row>
    <row r="734" spans="1:38" s="50" customFormat="1" ht="15">
      <c r="A734" t="str">
        <f t="shared" si="11"/>
        <v>OberösterreichUhrmacher/in - Zeitmesstechniker/in</v>
      </c>
      <c r="B734">
        <v>734</v>
      </c>
      <c r="C734" t="s">
        <v>263</v>
      </c>
      <c r="D734" t="s">
        <v>242</v>
      </c>
      <c r="E734" s="51"/>
      <c r="F734">
        <v>1</v>
      </c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</row>
    <row r="735" spans="1:38" s="50" customFormat="1" ht="15">
      <c r="A735" t="str">
        <f t="shared" si="11"/>
        <v>OberösterreichVeranstaltungstechnik</v>
      </c>
      <c r="B735">
        <v>735</v>
      </c>
      <c r="C735" t="s">
        <v>263</v>
      </c>
      <c r="D735" t="s">
        <v>243</v>
      </c>
      <c r="E735" s="51">
        <v>6</v>
      </c>
      <c r="F735">
        <v>8</v>
      </c>
      <c r="G735">
        <v>6</v>
      </c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</row>
    <row r="736" spans="1:38" s="50" customFormat="1" ht="15">
      <c r="A736" t="str">
        <f t="shared" si="11"/>
        <v>OberösterreichVerfahrenstechnik für Getreidewirtschaft</v>
      </c>
      <c r="B736">
        <v>736</v>
      </c>
      <c r="C736" t="s">
        <v>263</v>
      </c>
      <c r="D736" t="s">
        <v>244</v>
      </c>
      <c r="E736" s="51">
        <v>4</v>
      </c>
      <c r="F736">
        <v>5</v>
      </c>
      <c r="G736">
        <v>3</v>
      </c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</row>
    <row r="737" spans="1:38" s="50" customFormat="1" ht="15">
      <c r="A737" t="str">
        <f t="shared" si="11"/>
        <v>OberösterreichVermessungs- und Geoinformationstechnik</v>
      </c>
      <c r="B737">
        <v>737</v>
      </c>
      <c r="C737" t="s">
        <v>263</v>
      </c>
      <c r="D737" t="s">
        <v>246</v>
      </c>
      <c r="E737" s="51"/>
      <c r="F737">
        <v>6</v>
      </c>
      <c r="G737">
        <v>10</v>
      </c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</row>
    <row r="738" spans="1:38" s="50" customFormat="1" ht="15">
      <c r="A738" t="str">
        <f t="shared" si="11"/>
        <v>OberösterreichVermessungstechniker/in (gültig bis: 30.06.2024)</v>
      </c>
      <c r="B738">
        <v>738</v>
      </c>
      <c r="C738" t="s">
        <v>263</v>
      </c>
      <c r="D738" t="s">
        <v>247</v>
      </c>
      <c r="E738" s="51">
        <v>12</v>
      </c>
      <c r="F738">
        <v>11</v>
      </c>
      <c r="G738">
        <v>7</v>
      </c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</row>
    <row r="739" spans="1:38" s="50" customFormat="1" ht="15">
      <c r="A739" t="str">
        <f t="shared" si="11"/>
        <v>OberösterreichVerpackungstechnik</v>
      </c>
      <c r="B739">
        <v>739</v>
      </c>
      <c r="C739" t="s">
        <v>263</v>
      </c>
      <c r="D739" t="s">
        <v>248</v>
      </c>
      <c r="E739" s="51">
        <v>1</v>
      </c>
      <c r="F739">
        <v>2</v>
      </c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</row>
    <row r="740" spans="1:38" s="50" customFormat="1" ht="15">
      <c r="A740" t="str">
        <f t="shared" si="11"/>
        <v>OberösterreichVersicherungskaufmann/Versicherungskauffrau</v>
      </c>
      <c r="B740">
        <v>740</v>
      </c>
      <c r="C740" t="s">
        <v>263</v>
      </c>
      <c r="D740" t="s">
        <v>249</v>
      </c>
      <c r="E740" s="51">
        <v>52</v>
      </c>
      <c r="F740">
        <v>46</v>
      </c>
      <c r="G740">
        <v>51</v>
      </c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</row>
    <row r="741" spans="1:38" s="50" customFormat="1" ht="15">
      <c r="A741" t="str">
        <f t="shared" si="11"/>
        <v>OberösterreichVerwaltungsassistent/Verwaltungsassistentin</v>
      </c>
      <c r="B741">
        <v>741</v>
      </c>
      <c r="C741" t="s">
        <v>263</v>
      </c>
      <c r="D741" t="s">
        <v>250</v>
      </c>
      <c r="E741" s="51">
        <v>228</v>
      </c>
      <c r="F741">
        <v>242</v>
      </c>
      <c r="G741">
        <v>237</v>
      </c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</row>
    <row r="742" spans="1:38" s="50" customFormat="1" ht="15">
      <c r="A742" t="str">
        <f t="shared" si="11"/>
        <v>OberösterreichWärme-, Kälte-, Schall- und Brandschutztechnik</v>
      </c>
      <c r="B742">
        <v>742</v>
      </c>
      <c r="C742" t="s">
        <v>263</v>
      </c>
      <c r="D742" t="s">
        <v>253</v>
      </c>
      <c r="E742" s="51"/>
      <c r="F742"/>
      <c r="G742">
        <v>1</v>
      </c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</row>
    <row r="743" spans="1:38" s="50" customFormat="1" ht="15">
      <c r="A743" t="str">
        <f t="shared" si="11"/>
        <v>OberösterreichWerkstofftechnik</v>
      </c>
      <c r="B743">
        <v>743</v>
      </c>
      <c r="C743" t="s">
        <v>263</v>
      </c>
      <c r="D743" t="s">
        <v>255</v>
      </c>
      <c r="E743" s="51">
        <v>12</v>
      </c>
      <c r="F743">
        <v>17</v>
      </c>
      <c r="G743">
        <v>15</v>
      </c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</row>
    <row r="744" spans="1:38" s="50" customFormat="1" ht="15">
      <c r="A744" t="str">
        <f t="shared" si="11"/>
        <v>OberösterreichZahnärztliche Fachassistenz</v>
      </c>
      <c r="B744">
        <v>744</v>
      </c>
      <c r="C744" t="s">
        <v>263</v>
      </c>
      <c r="D744" t="s">
        <v>257</v>
      </c>
      <c r="E744" s="51">
        <v>41</v>
      </c>
      <c r="F744">
        <v>43</v>
      </c>
      <c r="G744">
        <v>49</v>
      </c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</row>
    <row r="745" spans="1:38" s="50" customFormat="1" ht="15">
      <c r="A745" t="str">
        <f t="shared" si="11"/>
        <v>OberösterreichZahntechnik</v>
      </c>
      <c r="B745">
        <v>745</v>
      </c>
      <c r="C745" t="s">
        <v>263</v>
      </c>
      <c r="D745" t="s">
        <v>258</v>
      </c>
      <c r="E745" s="51">
        <v>42</v>
      </c>
      <c r="F745">
        <v>47</v>
      </c>
      <c r="G745">
        <v>41</v>
      </c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</row>
    <row r="746" spans="1:38" s="50" customFormat="1" ht="15">
      <c r="A746" t="str">
        <f t="shared" si="11"/>
        <v>OberösterreichZimmerei</v>
      </c>
      <c r="B746">
        <v>746</v>
      </c>
      <c r="C746" t="s">
        <v>263</v>
      </c>
      <c r="D746" t="s">
        <v>23</v>
      </c>
      <c r="E746" s="51">
        <v>8</v>
      </c>
      <c r="F746">
        <v>5</v>
      </c>
      <c r="G746">
        <v>5</v>
      </c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</row>
    <row r="747" spans="1:38" s="50" customFormat="1" ht="15">
      <c r="A747" t="str">
        <f t="shared" si="11"/>
        <v>OberösterreichZimmereitechnik</v>
      </c>
      <c r="B747">
        <v>747</v>
      </c>
      <c r="C747" t="s">
        <v>263</v>
      </c>
      <c r="D747" t="s">
        <v>259</v>
      </c>
      <c r="E747" s="51">
        <v>3</v>
      </c>
      <c r="F747">
        <v>3</v>
      </c>
      <c r="G747">
        <v>3</v>
      </c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</row>
    <row r="748" spans="1:38" s="50" customFormat="1" ht="15">
      <c r="A748" t="str">
        <f t="shared" si="11"/>
        <v>OberösterreichLabortechnik</v>
      </c>
      <c r="B748">
        <v>748</v>
      </c>
      <c r="C748" t="s">
        <v>263</v>
      </c>
      <c r="D748" t="s">
        <v>155</v>
      </c>
      <c r="E748" s="51">
        <v>68</v>
      </c>
      <c r="F748">
        <v>66</v>
      </c>
      <c r="G748">
        <v>65</v>
      </c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</row>
    <row r="749" spans="1:38" s="50" customFormat="1" ht="15">
      <c r="A749" t="str">
        <f t="shared" si="11"/>
        <v>OberösterreichMaler- und Beschichtungstechnik</v>
      </c>
      <c r="B749">
        <v>749</v>
      </c>
      <c r="C749" t="s">
        <v>263</v>
      </c>
      <c r="D749" t="s">
        <v>569</v>
      </c>
      <c r="E749" s="51">
        <v>63</v>
      </c>
      <c r="F749">
        <v>55</v>
      </c>
      <c r="G749">
        <v>50</v>
      </c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</row>
    <row r="750" spans="1:38" s="50" customFormat="1" ht="15">
      <c r="A750" t="str">
        <f t="shared" si="11"/>
        <v>OberösterreichMedienfachkraft</v>
      </c>
      <c r="B750">
        <v>750</v>
      </c>
      <c r="C750" t="s">
        <v>263</v>
      </c>
      <c r="D750" t="s">
        <v>570</v>
      </c>
      <c r="E750" s="51">
        <v>63</v>
      </c>
      <c r="F750">
        <v>52</v>
      </c>
      <c r="G750">
        <v>44</v>
      </c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</row>
    <row r="751" spans="1:38" s="50" customFormat="1" ht="15">
      <c r="A751" t="str">
        <f t="shared" si="11"/>
        <v>OberösterreichGlas-Verfahrenstechnik</v>
      </c>
      <c r="B751">
        <v>751</v>
      </c>
      <c r="C751" t="s">
        <v>263</v>
      </c>
      <c r="D751" t="s">
        <v>568</v>
      </c>
      <c r="E751" s="51">
        <v>1</v>
      </c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</row>
    <row r="752" spans="1:38" s="50" customFormat="1" ht="15">
      <c r="A752" t="str">
        <f t="shared" si="11"/>
        <v>OberösterreichStraßenerhaltungsfachkraft</v>
      </c>
      <c r="B752">
        <v>752</v>
      </c>
      <c r="C752" t="s">
        <v>263</v>
      </c>
      <c r="D752" t="s">
        <v>571</v>
      </c>
      <c r="E752" s="51">
        <v>1</v>
      </c>
      <c r="F752">
        <v>1</v>
      </c>
      <c r="G752">
        <v>1</v>
      </c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</row>
    <row r="753" spans="1:38" s="50" customFormat="1" ht="15">
      <c r="A753" t="str">
        <f t="shared" si="11"/>
        <v>OberösterreichBrief-und Paketlogistik</v>
      </c>
      <c r="B753">
        <v>753</v>
      </c>
      <c r="C753" t="s">
        <v>263</v>
      </c>
      <c r="D753" t="s">
        <v>572</v>
      </c>
      <c r="E753" s="51"/>
      <c r="F753"/>
      <c r="G753">
        <v>4</v>
      </c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</row>
    <row r="754" spans="1:38" s="50" customFormat="1" ht="15">
      <c r="A754" t="str">
        <f t="shared" si="11"/>
        <v>OberösterreichKlimagärtnerin/ Klimagärtner (gültig bis: 31.12.2031)</v>
      </c>
      <c r="B754">
        <v>754</v>
      </c>
      <c r="C754" t="s">
        <v>263</v>
      </c>
      <c r="D754" t="s">
        <v>574</v>
      </c>
      <c r="E754" s="51"/>
      <c r="F754"/>
      <c r="G754">
        <v>1</v>
      </c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</row>
    <row r="755" spans="1:38" s="50" customFormat="1" ht="15">
      <c r="A755" t="str">
        <f t="shared" si="11"/>
        <v>OberösterreichZahntechnische Fachassistenz (gültig bis: 31.12.2023)</v>
      </c>
      <c r="B755">
        <v>755</v>
      </c>
      <c r="C755" t="s">
        <v>263</v>
      </c>
      <c r="D755" t="s">
        <v>582</v>
      </c>
      <c r="E755" s="51">
        <v>1</v>
      </c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</row>
    <row r="756" spans="1:38" s="50" customFormat="1" ht="15">
      <c r="A756" t="str">
        <f t="shared" si="11"/>
        <v>OberösterreichPhysiklaborant/in (gültig bis: 30.04.2022)</v>
      </c>
      <c r="B756">
        <v>756</v>
      </c>
      <c r="C756" t="s">
        <v>263</v>
      </c>
      <c r="D756" t="s">
        <v>189</v>
      </c>
      <c r="E756" s="51">
        <v>3</v>
      </c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</row>
    <row r="757" spans="1:38" s="50" customFormat="1" ht="15">
      <c r="A757" t="str">
        <f t="shared" si="11"/>
        <v>OberösterreichKartonagewarenerzeuger/in</v>
      </c>
      <c r="B757">
        <v>757</v>
      </c>
      <c r="C757" t="s">
        <v>263</v>
      </c>
      <c r="D757" t="s">
        <v>144</v>
      </c>
      <c r="E757" s="51">
        <v>1</v>
      </c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</row>
    <row r="758" spans="1:38" s="50" customFormat="1" ht="15">
      <c r="A758" t="str">
        <f t="shared" si="11"/>
        <v>SalzburgApplikationsentwicklung - Coding</v>
      </c>
      <c r="B758">
        <v>758</v>
      </c>
      <c r="C758" t="s">
        <v>264</v>
      </c>
      <c r="D758" t="s">
        <v>41</v>
      </c>
      <c r="E758" s="51">
        <v>12</v>
      </c>
      <c r="F758">
        <v>12</v>
      </c>
      <c r="G758">
        <v>10</v>
      </c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</row>
    <row r="759" spans="1:38" s="50" customFormat="1" ht="15">
      <c r="A759" t="str">
        <f t="shared" si="11"/>
        <v>SalzburgArchiv-, Bibliotheks- und Informationsassistent/Archiv-, Bibliotheks- und In-formationsassistentin</v>
      </c>
      <c r="B759">
        <v>759</v>
      </c>
      <c r="C759" t="s">
        <v>264</v>
      </c>
      <c r="D759" t="s">
        <v>42</v>
      </c>
      <c r="E759" s="51">
        <v>4</v>
      </c>
      <c r="F759">
        <v>4</v>
      </c>
      <c r="G759">
        <v>5</v>
      </c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</row>
    <row r="760" spans="1:38" s="50" customFormat="1" ht="15">
      <c r="A760" t="str">
        <f t="shared" si="11"/>
        <v>SalzburgAssistent/Assistentin in der Sicherheitsverwaltung (gültig bis: 31.08.2026)</v>
      </c>
      <c r="B760">
        <v>760</v>
      </c>
      <c r="C760" t="s">
        <v>264</v>
      </c>
      <c r="D760" t="s">
        <v>43</v>
      </c>
      <c r="E760" s="51">
        <v>8</v>
      </c>
      <c r="F760">
        <v>7</v>
      </c>
      <c r="G760">
        <v>6</v>
      </c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</row>
    <row r="761" spans="1:38" s="50" customFormat="1" ht="15">
      <c r="A761" t="str">
        <f t="shared" si="11"/>
        <v>SalzburgAugenoptik</v>
      </c>
      <c r="B761">
        <v>761</v>
      </c>
      <c r="C761" t="s">
        <v>264</v>
      </c>
      <c r="D761" t="s">
        <v>44</v>
      </c>
      <c r="E761" s="51">
        <v>30</v>
      </c>
      <c r="F761">
        <v>27</v>
      </c>
      <c r="G761">
        <v>21</v>
      </c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</row>
    <row r="762" spans="1:38" s="50" customFormat="1" ht="15">
      <c r="A762" t="str">
        <f t="shared" si="11"/>
        <v>SalzburgBäckerei</v>
      </c>
      <c r="B762">
        <v>762</v>
      </c>
      <c r="C762" t="s">
        <v>264</v>
      </c>
      <c r="D762" t="s">
        <v>45</v>
      </c>
      <c r="E762" s="51">
        <v>5</v>
      </c>
      <c r="F762">
        <v>6</v>
      </c>
      <c r="G762">
        <v>8</v>
      </c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</row>
    <row r="763" spans="1:38" s="50" customFormat="1" ht="15">
      <c r="A763" t="str">
        <f t="shared" si="11"/>
        <v>SalzburgBahnreise- und Mobilitätsservice (gültig bis: 30.06.2026)</v>
      </c>
      <c r="B763">
        <v>763</v>
      </c>
      <c r="C763" t="s">
        <v>264</v>
      </c>
      <c r="D763" t="s">
        <v>47</v>
      </c>
      <c r="E763" s="51">
        <v>1</v>
      </c>
      <c r="F763">
        <v>2</v>
      </c>
      <c r="G763">
        <v>3</v>
      </c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</row>
    <row r="764" spans="1:38" s="50" customFormat="1" ht="15">
      <c r="A764" t="str">
        <f t="shared" si="11"/>
        <v>SalzburgBankkaufmann/Bankkauffrau</v>
      </c>
      <c r="B764">
        <v>764</v>
      </c>
      <c r="C764" t="s">
        <v>264</v>
      </c>
      <c r="D764" t="s">
        <v>48</v>
      </c>
      <c r="E764" s="51">
        <v>51</v>
      </c>
      <c r="F764">
        <v>50</v>
      </c>
      <c r="G764">
        <v>55</v>
      </c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</row>
    <row r="765" spans="1:38" s="50" customFormat="1" ht="15">
      <c r="A765" t="str">
        <f t="shared" si="11"/>
        <v>SalzburgBautechnische Assistenz</v>
      </c>
      <c r="B765">
        <v>765</v>
      </c>
      <c r="C765" t="s">
        <v>264</v>
      </c>
      <c r="D765" t="s">
        <v>49</v>
      </c>
      <c r="E765" s="51">
        <v>4</v>
      </c>
      <c r="F765">
        <v>6</v>
      </c>
      <c r="G765">
        <v>4</v>
      </c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</row>
    <row r="766" spans="1:38" s="50" customFormat="1" ht="15">
      <c r="A766" t="str">
        <f t="shared" si="11"/>
        <v>SalzburgBautechnischer Zeichner/Bautechnische Zeichnerin</v>
      </c>
      <c r="B766">
        <v>766</v>
      </c>
      <c r="C766" t="s">
        <v>264</v>
      </c>
      <c r="D766" t="s">
        <v>50</v>
      </c>
      <c r="E766" s="51">
        <v>11</v>
      </c>
      <c r="F766">
        <v>9</v>
      </c>
      <c r="G766">
        <v>11</v>
      </c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</row>
    <row r="767" spans="1:38" s="50" customFormat="1" ht="15">
      <c r="A767" t="str">
        <f t="shared" si="11"/>
        <v>SalzburgBekleidungsgestaltung</v>
      </c>
      <c r="B767">
        <v>767</v>
      </c>
      <c r="C767" t="s">
        <v>264</v>
      </c>
      <c r="D767" t="s">
        <v>53</v>
      </c>
      <c r="E767" s="51">
        <v>12</v>
      </c>
      <c r="F767">
        <v>15</v>
      </c>
      <c r="G767">
        <v>12</v>
      </c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</row>
    <row r="768" spans="1:38" s="50" customFormat="1" ht="15">
      <c r="A768" t="str">
        <f t="shared" si="11"/>
        <v>SalzburgBerufsfotografie</v>
      </c>
      <c r="B768">
        <v>768</v>
      </c>
      <c r="C768" t="s">
        <v>264</v>
      </c>
      <c r="D768" t="s">
        <v>55</v>
      </c>
      <c r="E768" s="51">
        <v>3</v>
      </c>
      <c r="F768">
        <v>2</v>
      </c>
      <c r="G768">
        <v>5</v>
      </c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</row>
    <row r="769" spans="1:38" s="50" customFormat="1" ht="15">
      <c r="A769" t="str">
        <f t="shared" ref="A769:A832" si="12">C769&amp;D769</f>
        <v>SalzburgBerufskraftfahrer/Berufskraftfahrerin</v>
      </c>
      <c r="B769">
        <v>769</v>
      </c>
      <c r="C769" t="s">
        <v>264</v>
      </c>
      <c r="D769" t="s">
        <v>56</v>
      </c>
      <c r="E769" s="51"/>
      <c r="F769">
        <v>1</v>
      </c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</row>
    <row r="770" spans="1:38" s="50" customFormat="1" ht="15">
      <c r="A770" t="str">
        <f t="shared" si="12"/>
        <v>SalzburgBeschriftungsdesign und Werbetechnik</v>
      </c>
      <c r="B770">
        <v>770</v>
      </c>
      <c r="C770" t="s">
        <v>264</v>
      </c>
      <c r="D770" t="s">
        <v>57</v>
      </c>
      <c r="E770" s="51">
        <v>5</v>
      </c>
      <c r="F770">
        <v>7</v>
      </c>
      <c r="G770">
        <v>6</v>
      </c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</row>
    <row r="771" spans="1:38" s="50" customFormat="1" ht="15">
      <c r="A771" t="str">
        <f t="shared" si="12"/>
        <v>SalzburgBetonbau</v>
      </c>
      <c r="B771">
        <v>771</v>
      </c>
      <c r="C771" t="s">
        <v>264</v>
      </c>
      <c r="D771" t="s">
        <v>58</v>
      </c>
      <c r="E771" s="51"/>
      <c r="F771"/>
      <c r="G771">
        <v>1</v>
      </c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</row>
    <row r="772" spans="1:38" s="50" customFormat="1" ht="15">
      <c r="A772" t="str">
        <f t="shared" si="12"/>
        <v>SalzburgBetriebsdienstleister/Betriebsdienstleisterin</v>
      </c>
      <c r="B772">
        <v>772</v>
      </c>
      <c r="C772" t="s">
        <v>264</v>
      </c>
      <c r="D772" t="s">
        <v>60</v>
      </c>
      <c r="E772" s="51">
        <v>1</v>
      </c>
      <c r="F772"/>
      <c r="G772">
        <v>1</v>
      </c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</row>
    <row r="773" spans="1:38" s="50" customFormat="1" ht="15">
      <c r="A773" t="str">
        <f t="shared" si="12"/>
        <v>SalzburgBetriebslogistikkaufmann/Betriebslogistikkauffrau</v>
      </c>
      <c r="B773">
        <v>773</v>
      </c>
      <c r="C773" t="s">
        <v>264</v>
      </c>
      <c r="D773" t="s">
        <v>61</v>
      </c>
      <c r="E773" s="51">
        <v>19</v>
      </c>
      <c r="F773">
        <v>20</v>
      </c>
      <c r="G773">
        <v>22</v>
      </c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</row>
    <row r="774" spans="1:38" s="50" customFormat="1" ht="15">
      <c r="A774" t="str">
        <f t="shared" si="12"/>
        <v>SalzburgBlechblasinstrumentenerzeuger/in</v>
      </c>
      <c r="B774">
        <v>774</v>
      </c>
      <c r="C774" t="s">
        <v>264</v>
      </c>
      <c r="D774" t="s">
        <v>65</v>
      </c>
      <c r="E774" s="51">
        <v>1</v>
      </c>
      <c r="F774">
        <v>1</v>
      </c>
      <c r="G774">
        <v>1</v>
      </c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</row>
    <row r="775" spans="1:38" s="50" customFormat="1" ht="15">
      <c r="A775" t="str">
        <f t="shared" si="12"/>
        <v>SalzburgBodenleger/in</v>
      </c>
      <c r="B775">
        <v>775</v>
      </c>
      <c r="C775" t="s">
        <v>264</v>
      </c>
      <c r="D775" t="s">
        <v>66</v>
      </c>
      <c r="E775" s="51">
        <v>1</v>
      </c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</row>
    <row r="776" spans="1:38" s="50" customFormat="1" ht="15">
      <c r="A776" t="str">
        <f t="shared" si="12"/>
        <v>SalzburgBootbauer/in</v>
      </c>
      <c r="B776">
        <v>776</v>
      </c>
      <c r="C776" t="s">
        <v>264</v>
      </c>
      <c r="D776" t="s">
        <v>67</v>
      </c>
      <c r="E776" s="51">
        <v>1</v>
      </c>
      <c r="F776">
        <v>1</v>
      </c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</row>
    <row r="777" spans="1:38" s="50" customFormat="1" ht="15">
      <c r="A777" t="str">
        <f t="shared" si="12"/>
        <v>SalzburgBuch- und Medienwirtschaft</v>
      </c>
      <c r="B777">
        <v>777</v>
      </c>
      <c r="C777" t="s">
        <v>264</v>
      </c>
      <c r="D777" t="s">
        <v>70</v>
      </c>
      <c r="E777" s="51">
        <v>5</v>
      </c>
      <c r="F777">
        <v>5</v>
      </c>
      <c r="G777">
        <v>3</v>
      </c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</row>
    <row r="778" spans="1:38" s="50" customFormat="1" ht="15">
      <c r="A778" t="str">
        <f t="shared" si="12"/>
        <v>SalzburgBuchbindetechnik und Postpresstechnologie</v>
      </c>
      <c r="B778">
        <v>778</v>
      </c>
      <c r="C778" t="s">
        <v>264</v>
      </c>
      <c r="D778" t="s">
        <v>71</v>
      </c>
      <c r="E778" s="51">
        <v>1</v>
      </c>
      <c r="F778">
        <v>1</v>
      </c>
      <c r="G778">
        <v>3</v>
      </c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</row>
    <row r="779" spans="1:38" s="50" customFormat="1" ht="15">
      <c r="A779" t="str">
        <f t="shared" si="12"/>
        <v>SalzburgBürokaufmann/Bürokauffrau</v>
      </c>
      <c r="B779">
        <v>779</v>
      </c>
      <c r="C779" t="s">
        <v>264</v>
      </c>
      <c r="D779" t="s">
        <v>73</v>
      </c>
      <c r="E779" s="51">
        <v>397</v>
      </c>
      <c r="F779">
        <v>389</v>
      </c>
      <c r="G779">
        <v>340</v>
      </c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</row>
    <row r="780" spans="1:38" s="50" customFormat="1" ht="15">
      <c r="A780" t="str">
        <f t="shared" si="12"/>
        <v>SalzburgChemieverfahrenstechnik</v>
      </c>
      <c r="B780">
        <v>780</v>
      </c>
      <c r="C780" t="s">
        <v>264</v>
      </c>
      <c r="D780" t="s">
        <v>75</v>
      </c>
      <c r="E780" s="51">
        <v>1</v>
      </c>
      <c r="F780">
        <v>1</v>
      </c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</row>
    <row r="781" spans="1:38" s="50" customFormat="1" ht="15">
      <c r="A781" t="str">
        <f t="shared" si="12"/>
        <v>SalzburgChocolatier/Chocolatière</v>
      </c>
      <c r="B781">
        <v>781</v>
      </c>
      <c r="C781" t="s">
        <v>264</v>
      </c>
      <c r="D781" t="s">
        <v>77</v>
      </c>
      <c r="E781" s="51">
        <v>3</v>
      </c>
      <c r="F781">
        <v>3</v>
      </c>
      <c r="G781">
        <v>3</v>
      </c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</row>
    <row r="782" spans="1:38" s="50" customFormat="1" ht="15">
      <c r="A782" t="str">
        <f t="shared" si="12"/>
        <v>SalzburgDachdecker/Dachdeckerin</v>
      </c>
      <c r="B782">
        <v>782</v>
      </c>
      <c r="C782" t="s">
        <v>264</v>
      </c>
      <c r="D782" t="s">
        <v>78</v>
      </c>
      <c r="E782" s="51">
        <v>1</v>
      </c>
      <c r="F782">
        <v>2</v>
      </c>
      <c r="G782">
        <v>3</v>
      </c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</row>
    <row r="783" spans="1:38" s="50" customFormat="1" ht="15">
      <c r="A783" t="str">
        <f t="shared" si="12"/>
        <v>SalzburgDrogist/Drogistin</v>
      </c>
      <c r="B783">
        <v>783</v>
      </c>
      <c r="C783" t="s">
        <v>264</v>
      </c>
      <c r="D783" t="s">
        <v>80</v>
      </c>
      <c r="E783" s="51">
        <v>36</v>
      </c>
      <c r="F783">
        <v>33</v>
      </c>
      <c r="G783">
        <v>24</v>
      </c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</row>
    <row r="784" spans="1:38" s="50" customFormat="1" ht="15">
      <c r="A784" t="str">
        <f t="shared" si="12"/>
        <v>SalzburgDrucktechnik</v>
      </c>
      <c r="B784">
        <v>784</v>
      </c>
      <c r="C784" t="s">
        <v>264</v>
      </c>
      <c r="D784" t="s">
        <v>81</v>
      </c>
      <c r="E784" s="51">
        <v>3</v>
      </c>
      <c r="F784">
        <v>3</v>
      </c>
      <c r="G784">
        <v>6</v>
      </c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</row>
    <row r="785" spans="1:38" s="50" customFormat="1" ht="15">
      <c r="A785" t="str">
        <f t="shared" si="12"/>
        <v>SalzburgDruckvorstufentechniker/in</v>
      </c>
      <c r="B785">
        <v>785</v>
      </c>
      <c r="C785" t="s">
        <v>264</v>
      </c>
      <c r="D785" t="s">
        <v>82</v>
      </c>
      <c r="E785" s="51">
        <v>4</v>
      </c>
      <c r="F785">
        <v>4</v>
      </c>
      <c r="G785">
        <v>3</v>
      </c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</row>
    <row r="786" spans="1:38" s="50" customFormat="1" ht="15">
      <c r="A786" t="str">
        <f t="shared" si="12"/>
        <v>SalzburgE-Commerce-Kaufmann/E-Commerce-Kauffrau</v>
      </c>
      <c r="B786">
        <v>786</v>
      </c>
      <c r="C786" t="s">
        <v>264</v>
      </c>
      <c r="D786" t="s">
        <v>83</v>
      </c>
      <c r="E786" s="51">
        <v>11</v>
      </c>
      <c r="F786">
        <v>11</v>
      </c>
      <c r="G786">
        <v>11</v>
      </c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</row>
    <row r="787" spans="1:38" s="50" customFormat="1" ht="15">
      <c r="A787" t="str">
        <f t="shared" si="12"/>
        <v>SalzburgEDV-Kaufmann/-frau</v>
      </c>
      <c r="B787">
        <v>787</v>
      </c>
      <c r="C787" t="s">
        <v>264</v>
      </c>
      <c r="D787" t="s">
        <v>84</v>
      </c>
      <c r="E787" s="51">
        <v>2</v>
      </c>
      <c r="F787">
        <v>3</v>
      </c>
      <c r="G787">
        <v>3</v>
      </c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</row>
    <row r="788" spans="1:38" s="50" customFormat="1" ht="15">
      <c r="A788" t="str">
        <f t="shared" si="12"/>
        <v>SalzburgEinkäufer/Einkäuferin</v>
      </c>
      <c r="B788">
        <v>788</v>
      </c>
      <c r="C788" t="s">
        <v>264</v>
      </c>
      <c r="D788" t="s">
        <v>85</v>
      </c>
      <c r="E788" s="51">
        <v>1</v>
      </c>
      <c r="F788"/>
      <c r="G788">
        <v>1</v>
      </c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</row>
    <row r="789" spans="1:38" s="50" customFormat="1" ht="15">
      <c r="A789" t="str">
        <f t="shared" si="12"/>
        <v>SalzburgEinzelhandel</v>
      </c>
      <c r="B789">
        <v>789</v>
      </c>
      <c r="C789" t="s">
        <v>264</v>
      </c>
      <c r="D789" t="s">
        <v>86</v>
      </c>
      <c r="E789" s="51">
        <v>465</v>
      </c>
      <c r="F789">
        <v>420</v>
      </c>
      <c r="G789">
        <v>382</v>
      </c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</row>
    <row r="790" spans="1:38" s="50" customFormat="1" ht="15">
      <c r="A790" t="str">
        <f t="shared" si="12"/>
        <v>SalzburgElektronik</v>
      </c>
      <c r="B790">
        <v>790</v>
      </c>
      <c r="C790" t="s">
        <v>264</v>
      </c>
      <c r="D790" t="s">
        <v>88</v>
      </c>
      <c r="E790" s="51">
        <v>2</v>
      </c>
      <c r="F790">
        <v>2</v>
      </c>
      <c r="G790">
        <v>1</v>
      </c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</row>
    <row r="791" spans="1:38" s="50" customFormat="1" ht="15">
      <c r="A791" t="str">
        <f t="shared" si="12"/>
        <v>SalzburgElektrotechnik</v>
      </c>
      <c r="B791">
        <v>791</v>
      </c>
      <c r="C791" t="s">
        <v>264</v>
      </c>
      <c r="D791" t="s">
        <v>89</v>
      </c>
      <c r="E791" s="51">
        <v>30</v>
      </c>
      <c r="F791">
        <v>29</v>
      </c>
      <c r="G791">
        <v>25</v>
      </c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</row>
    <row r="792" spans="1:38" s="50" customFormat="1" ht="15">
      <c r="A792" t="str">
        <f t="shared" si="12"/>
        <v>SalzburgEventkaufmann/Eventkauffrau (gültig bis: 31.08.2026)</v>
      </c>
      <c r="B792">
        <v>792</v>
      </c>
      <c r="C792" t="s">
        <v>264</v>
      </c>
      <c r="D792" t="s">
        <v>91</v>
      </c>
      <c r="E792" s="51">
        <v>3</v>
      </c>
      <c r="F792">
        <v>2</v>
      </c>
      <c r="G792">
        <v>1</v>
      </c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</row>
    <row r="793" spans="1:38" s="50" customFormat="1" ht="15">
      <c r="A793" t="str">
        <f t="shared" si="12"/>
        <v>SalzburgFahrradmechatronik (gültig bis: 31.12.2026)</v>
      </c>
      <c r="B793">
        <v>793</v>
      </c>
      <c r="C793" t="s">
        <v>264</v>
      </c>
      <c r="D793" t="s">
        <v>92</v>
      </c>
      <c r="E793" s="51">
        <v>4</v>
      </c>
      <c r="F793">
        <v>3</v>
      </c>
      <c r="G793">
        <v>1</v>
      </c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</row>
    <row r="794" spans="1:38" s="50" customFormat="1" ht="15">
      <c r="A794" t="str">
        <f t="shared" si="12"/>
        <v>SalzburgFaserverbundtechnik (gültig bis: 31.12.2030)</v>
      </c>
      <c r="B794">
        <v>794</v>
      </c>
      <c r="C794" t="s">
        <v>264</v>
      </c>
      <c r="D794" t="s">
        <v>93</v>
      </c>
      <c r="E794" s="51"/>
      <c r="F794">
        <v>1</v>
      </c>
      <c r="G794">
        <v>1</v>
      </c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</row>
    <row r="795" spans="1:38" s="50" customFormat="1" ht="15">
      <c r="A795" t="str">
        <f t="shared" si="12"/>
        <v>SalzburgFinanz- und Rechnungswesenassistenz</v>
      </c>
      <c r="B795">
        <v>795</v>
      </c>
      <c r="C795" t="s">
        <v>264</v>
      </c>
      <c r="D795" t="s">
        <v>99</v>
      </c>
      <c r="E795" s="51">
        <v>17</v>
      </c>
      <c r="F795">
        <v>19</v>
      </c>
      <c r="G795">
        <v>17</v>
      </c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</row>
    <row r="796" spans="1:38" s="50" customFormat="1" ht="15">
      <c r="A796" t="str">
        <f t="shared" si="12"/>
        <v>SalzburgFinanzdienstleistungskaufmann/ Finanzdienstleistungskauffrau</v>
      </c>
      <c r="B796">
        <v>796</v>
      </c>
      <c r="C796" t="s">
        <v>264</v>
      </c>
      <c r="D796" t="s">
        <v>100</v>
      </c>
      <c r="E796" s="51">
        <v>1</v>
      </c>
      <c r="F796">
        <v>2</v>
      </c>
      <c r="G796">
        <v>4</v>
      </c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</row>
    <row r="797" spans="1:38" s="50" customFormat="1" ht="15">
      <c r="A797" t="str">
        <f t="shared" si="12"/>
        <v>SalzburgFitnessbetreuung</v>
      </c>
      <c r="B797">
        <v>797</v>
      </c>
      <c r="C797" t="s">
        <v>264</v>
      </c>
      <c r="D797" t="s">
        <v>101</v>
      </c>
      <c r="E797" s="51">
        <v>7</v>
      </c>
      <c r="F797">
        <v>8</v>
      </c>
      <c r="G797">
        <v>5</v>
      </c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</row>
    <row r="798" spans="1:38" s="50" customFormat="1" ht="15">
      <c r="A798" t="str">
        <f t="shared" si="12"/>
        <v>SalzburgFleischverarbeitung</v>
      </c>
      <c r="B798">
        <v>798</v>
      </c>
      <c r="C798" t="s">
        <v>264</v>
      </c>
      <c r="D798" t="s">
        <v>103</v>
      </c>
      <c r="E798" s="51">
        <v>3</v>
      </c>
      <c r="F798">
        <v>4</v>
      </c>
      <c r="G798">
        <v>2</v>
      </c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</row>
    <row r="799" spans="1:38" s="50" customFormat="1" ht="15">
      <c r="A799" t="str">
        <f t="shared" si="12"/>
        <v>SalzburgFleischverkauf</v>
      </c>
      <c r="B799">
        <v>799</v>
      </c>
      <c r="C799" t="s">
        <v>264</v>
      </c>
      <c r="D799" t="s">
        <v>104</v>
      </c>
      <c r="E799" s="51"/>
      <c r="F799"/>
      <c r="G799">
        <v>1</v>
      </c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</row>
    <row r="800" spans="1:38" s="50" customFormat="1" ht="15">
      <c r="A800" t="str">
        <f t="shared" si="12"/>
        <v>SalzburgFlorist/Floristin</v>
      </c>
      <c r="B800">
        <v>800</v>
      </c>
      <c r="C800" t="s">
        <v>264</v>
      </c>
      <c r="D800" t="s">
        <v>105</v>
      </c>
      <c r="E800" s="51">
        <v>50</v>
      </c>
      <c r="F800">
        <v>49</v>
      </c>
      <c r="G800">
        <v>45</v>
      </c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</row>
    <row r="801" spans="1:38" s="50" customFormat="1" ht="15">
      <c r="A801" t="str">
        <f t="shared" si="12"/>
        <v>SalzburgForsttechnik</v>
      </c>
      <c r="B801">
        <v>801</v>
      </c>
      <c r="C801" t="s">
        <v>264</v>
      </c>
      <c r="D801" t="s">
        <v>106</v>
      </c>
      <c r="E801" s="51">
        <v>1</v>
      </c>
      <c r="F801">
        <v>1</v>
      </c>
      <c r="G801">
        <v>1</v>
      </c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</row>
    <row r="802" spans="1:38" s="50" customFormat="1" ht="15">
      <c r="A802" t="str">
        <f t="shared" si="12"/>
        <v>SalzburgFoto- und Multimediakaufmann/-frau</v>
      </c>
      <c r="B802">
        <v>802</v>
      </c>
      <c r="C802" t="s">
        <v>264</v>
      </c>
      <c r="D802" t="s">
        <v>107</v>
      </c>
      <c r="E802" s="51">
        <v>1</v>
      </c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</row>
    <row r="803" spans="1:38" s="50" customFormat="1" ht="15">
      <c r="A803" t="str">
        <f t="shared" si="12"/>
        <v>SalzburgFriseur (Stylist)/Friseurin (Stylistin)</v>
      </c>
      <c r="B803">
        <v>803</v>
      </c>
      <c r="C803" t="s">
        <v>264</v>
      </c>
      <c r="D803" t="s">
        <v>109</v>
      </c>
      <c r="E803" s="51">
        <v>138</v>
      </c>
      <c r="F803">
        <v>143</v>
      </c>
      <c r="G803">
        <v>143</v>
      </c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</row>
    <row r="804" spans="1:38" s="50" customFormat="1" ht="15">
      <c r="A804" t="str">
        <f t="shared" si="12"/>
        <v>SalzburgFußpflege (Podologie)</v>
      </c>
      <c r="B804">
        <v>804</v>
      </c>
      <c r="C804" t="s">
        <v>264</v>
      </c>
      <c r="D804" t="s">
        <v>561</v>
      </c>
      <c r="E804" s="51">
        <v>54</v>
      </c>
      <c r="F804">
        <v>36</v>
      </c>
      <c r="G804">
        <v>19</v>
      </c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</row>
    <row r="805" spans="1:38" s="50" customFormat="1" ht="15">
      <c r="A805" t="str">
        <f t="shared" si="12"/>
        <v>SalzburgGarten- und Grünflächengestaltung</v>
      </c>
      <c r="B805">
        <v>805</v>
      </c>
      <c r="C805" t="s">
        <v>264</v>
      </c>
      <c r="D805" t="s">
        <v>110</v>
      </c>
      <c r="E805" s="51">
        <v>12</v>
      </c>
      <c r="F805">
        <v>3</v>
      </c>
      <c r="G805">
        <v>4</v>
      </c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</row>
    <row r="806" spans="1:38" s="50" customFormat="1" ht="15">
      <c r="A806" t="str">
        <f t="shared" si="12"/>
        <v>SalzburgGastronomiefachmann/Gastronomiefachfrau</v>
      </c>
      <c r="B806">
        <v>806</v>
      </c>
      <c r="C806" t="s">
        <v>264</v>
      </c>
      <c r="D806" t="s">
        <v>111</v>
      </c>
      <c r="E806" s="51">
        <v>31</v>
      </c>
      <c r="F806">
        <v>32</v>
      </c>
      <c r="G806">
        <v>36</v>
      </c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</row>
    <row r="807" spans="1:38" s="50" customFormat="1" ht="15">
      <c r="A807" t="str">
        <f t="shared" si="12"/>
        <v>SalzburgGeoinformationstechnik (gültig bis: 30.06.2024)</v>
      </c>
      <c r="B807">
        <v>807</v>
      </c>
      <c r="C807" t="s">
        <v>264</v>
      </c>
      <c r="D807" t="s">
        <v>112</v>
      </c>
      <c r="E807" s="51">
        <v>3</v>
      </c>
      <c r="F807">
        <v>2</v>
      </c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</row>
    <row r="808" spans="1:38" s="50" customFormat="1" ht="15">
      <c r="A808" t="str">
        <f t="shared" si="12"/>
        <v>SalzburgGold- und Silberschmied/in und Juwelier/in</v>
      </c>
      <c r="B808">
        <v>808</v>
      </c>
      <c r="C808" t="s">
        <v>264</v>
      </c>
      <c r="D808" t="s">
        <v>120</v>
      </c>
      <c r="E808" s="51">
        <v>1</v>
      </c>
      <c r="F808">
        <v>1</v>
      </c>
      <c r="G808">
        <v>1</v>
      </c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</row>
    <row r="809" spans="1:38" s="50" customFormat="1" ht="15">
      <c r="A809" t="str">
        <f t="shared" si="12"/>
        <v>SalzburgGroßhandelskaufmann/Großhandelskauffrau</v>
      </c>
      <c r="B809">
        <v>809</v>
      </c>
      <c r="C809" t="s">
        <v>264</v>
      </c>
      <c r="D809" t="s">
        <v>122</v>
      </c>
      <c r="E809" s="51">
        <v>34</v>
      </c>
      <c r="F809">
        <v>34</v>
      </c>
      <c r="G809">
        <v>36</v>
      </c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</row>
    <row r="810" spans="1:38" s="50" customFormat="1" ht="15">
      <c r="A810" t="str">
        <f t="shared" si="12"/>
        <v>SalzburgHarmonikamacher/in</v>
      </c>
      <c r="B810">
        <v>810</v>
      </c>
      <c r="C810" t="s">
        <v>264</v>
      </c>
      <c r="D810" t="s">
        <v>125</v>
      </c>
      <c r="E810" s="51">
        <v>1</v>
      </c>
      <c r="F810">
        <v>1</v>
      </c>
      <c r="G810">
        <v>1</v>
      </c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</row>
    <row r="811" spans="1:38" s="50" customFormat="1" ht="15">
      <c r="A811" t="str">
        <f t="shared" si="12"/>
        <v>SalzburgHochbau (gültig bis: 31.12.2027)</v>
      </c>
      <c r="B811">
        <v>811</v>
      </c>
      <c r="C811" t="s">
        <v>264</v>
      </c>
      <c r="D811" t="s">
        <v>562</v>
      </c>
      <c r="E811" s="51">
        <v>2</v>
      </c>
      <c r="F811">
        <v>2</v>
      </c>
      <c r="G811">
        <v>1</v>
      </c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</row>
    <row r="812" spans="1:38" s="50" customFormat="1" ht="15">
      <c r="A812" t="str">
        <f t="shared" si="12"/>
        <v>SalzburgHörgeräteakustiker/in</v>
      </c>
      <c r="B812">
        <v>812</v>
      </c>
      <c r="C812" t="s">
        <v>264</v>
      </c>
      <c r="D812" t="s">
        <v>132</v>
      </c>
      <c r="E812" s="51">
        <v>9</v>
      </c>
      <c r="F812">
        <v>8</v>
      </c>
      <c r="G812">
        <v>9</v>
      </c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</row>
    <row r="813" spans="1:38" s="50" customFormat="1" ht="15">
      <c r="A813" t="str">
        <f t="shared" si="12"/>
        <v>SalzburgHotel- und Gastgewerbeassistent/in</v>
      </c>
      <c r="B813">
        <v>813</v>
      </c>
      <c r="C813" t="s">
        <v>264</v>
      </c>
      <c r="D813" t="s">
        <v>133</v>
      </c>
      <c r="E813" s="51">
        <v>112</v>
      </c>
      <c r="F813">
        <v>119</v>
      </c>
      <c r="G813">
        <v>122</v>
      </c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</row>
    <row r="814" spans="1:38" s="50" customFormat="1" ht="15">
      <c r="A814" t="str">
        <f t="shared" si="12"/>
        <v>SalzburgHotel- und Restaurantfachmann/Hotel- und Restaurantfachfrau</v>
      </c>
      <c r="B814">
        <v>814</v>
      </c>
      <c r="C814" t="s">
        <v>264</v>
      </c>
      <c r="D814" t="s">
        <v>134</v>
      </c>
      <c r="E814" s="51">
        <v>23</v>
      </c>
      <c r="F814">
        <v>33</v>
      </c>
      <c r="G814">
        <v>45</v>
      </c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</row>
    <row r="815" spans="1:38" s="50" customFormat="1" ht="15">
      <c r="A815" t="str">
        <f t="shared" si="12"/>
        <v>SalzburgHotelkaufmann/Hotelkauffrau</v>
      </c>
      <c r="B815">
        <v>815</v>
      </c>
      <c r="C815" t="s">
        <v>264</v>
      </c>
      <c r="D815" t="s">
        <v>135</v>
      </c>
      <c r="E815" s="51">
        <v>17</v>
      </c>
      <c r="F815">
        <v>20</v>
      </c>
      <c r="G815">
        <v>26</v>
      </c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</row>
    <row r="816" spans="1:38" s="50" customFormat="1" ht="15">
      <c r="A816" t="str">
        <f t="shared" si="12"/>
        <v>SalzburgImmobilienkaufmann/Immobilienkauffrau</v>
      </c>
      <c r="B816">
        <v>816</v>
      </c>
      <c r="C816" t="s">
        <v>264</v>
      </c>
      <c r="D816" t="s">
        <v>137</v>
      </c>
      <c r="E816" s="51">
        <v>17</v>
      </c>
      <c r="F816">
        <v>14</v>
      </c>
      <c r="G816">
        <v>8</v>
      </c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</row>
    <row r="817" spans="1:38" s="50" customFormat="1" ht="15">
      <c r="A817" t="str">
        <f t="shared" si="12"/>
        <v>SalzburgIndustriekaufmann/Industriekauffrau (gültig bis: 31.08.2026)</v>
      </c>
      <c r="B817">
        <v>817</v>
      </c>
      <c r="C817" t="s">
        <v>264</v>
      </c>
      <c r="D817" t="s">
        <v>138</v>
      </c>
      <c r="E817" s="51">
        <v>47</v>
      </c>
      <c r="F817">
        <v>48</v>
      </c>
      <c r="G817">
        <v>46</v>
      </c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</row>
    <row r="818" spans="1:38" s="50" customFormat="1" ht="15">
      <c r="A818" t="str">
        <f t="shared" si="12"/>
        <v>SalzburgInformationstechnologie</v>
      </c>
      <c r="B818">
        <v>818</v>
      </c>
      <c r="C818" t="s">
        <v>264</v>
      </c>
      <c r="D818" t="s">
        <v>34</v>
      </c>
      <c r="E818" s="51">
        <v>17</v>
      </c>
      <c r="F818">
        <v>16</v>
      </c>
      <c r="G818">
        <v>13</v>
      </c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</row>
    <row r="819" spans="1:38" s="50" customFormat="1" ht="15">
      <c r="A819" t="str">
        <f t="shared" si="12"/>
        <v>SalzburgInstallations- und Gebäudetechnik</v>
      </c>
      <c r="B819">
        <v>819</v>
      </c>
      <c r="C819" t="s">
        <v>264</v>
      </c>
      <c r="D819" t="s">
        <v>141</v>
      </c>
      <c r="E819" s="51">
        <v>4</v>
      </c>
      <c r="F819">
        <v>5</v>
      </c>
      <c r="G819">
        <v>3</v>
      </c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</row>
    <row r="820" spans="1:38" s="50" customFormat="1" ht="15">
      <c r="A820" t="str">
        <f t="shared" si="12"/>
        <v>SalzburgKälteanlagentechnik</v>
      </c>
      <c r="B820">
        <v>820</v>
      </c>
      <c r="C820" t="s">
        <v>264</v>
      </c>
      <c r="D820" t="s">
        <v>142</v>
      </c>
      <c r="E820" s="51"/>
      <c r="F820">
        <v>1</v>
      </c>
      <c r="G820">
        <v>1</v>
      </c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</row>
    <row r="821" spans="1:38" s="50" customFormat="1" ht="15">
      <c r="A821" t="str">
        <f t="shared" si="12"/>
        <v>SalzburgKanzleiassistent/Kanzleiassistentin</v>
      </c>
      <c r="B821">
        <v>821</v>
      </c>
      <c r="C821" t="s">
        <v>264</v>
      </c>
      <c r="D821" t="s">
        <v>143</v>
      </c>
      <c r="E821" s="51">
        <v>5</v>
      </c>
      <c r="F821">
        <v>4</v>
      </c>
      <c r="G821">
        <v>7</v>
      </c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</row>
    <row r="822" spans="1:38" s="50" customFormat="1" ht="15">
      <c r="A822" t="str">
        <f t="shared" si="12"/>
        <v>SalzburgKarosseriebautechnik</v>
      </c>
      <c r="B822">
        <v>822</v>
      </c>
      <c r="C822" t="s">
        <v>264</v>
      </c>
      <c r="D822" t="s">
        <v>31</v>
      </c>
      <c r="E822" s="51">
        <v>17</v>
      </c>
      <c r="F822">
        <v>17</v>
      </c>
      <c r="G822">
        <v>16</v>
      </c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</row>
    <row r="823" spans="1:38" s="50" customFormat="1" ht="15">
      <c r="A823" t="str">
        <f t="shared" si="12"/>
        <v>SalzburgKlavierbau</v>
      </c>
      <c r="B823">
        <v>823</v>
      </c>
      <c r="C823" t="s">
        <v>264</v>
      </c>
      <c r="D823" t="s">
        <v>147</v>
      </c>
      <c r="E823" s="51">
        <v>1</v>
      </c>
      <c r="F823">
        <v>1</v>
      </c>
      <c r="G823">
        <v>1</v>
      </c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</row>
    <row r="824" spans="1:38" s="50" customFormat="1" ht="15">
      <c r="A824" t="str">
        <f t="shared" si="12"/>
        <v>SalzburgKoch/Köchin</v>
      </c>
      <c r="B824">
        <v>824</v>
      </c>
      <c r="C824" t="s">
        <v>264</v>
      </c>
      <c r="D824" t="s">
        <v>148</v>
      </c>
      <c r="E824" s="51">
        <v>59</v>
      </c>
      <c r="F824">
        <v>69</v>
      </c>
      <c r="G824">
        <v>64</v>
      </c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</row>
    <row r="825" spans="1:38" s="50" customFormat="1" ht="15">
      <c r="A825" t="str">
        <f t="shared" si="12"/>
        <v>SalzburgKonditorei (Zuckerbäckerei)</v>
      </c>
      <c r="B825">
        <v>825</v>
      </c>
      <c r="C825" t="s">
        <v>264</v>
      </c>
      <c r="D825" t="s">
        <v>149</v>
      </c>
      <c r="E825" s="51">
        <v>80</v>
      </c>
      <c r="F825">
        <v>74</v>
      </c>
      <c r="G825">
        <v>76</v>
      </c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</row>
    <row r="826" spans="1:38" s="50" customFormat="1" ht="15">
      <c r="A826" t="str">
        <f t="shared" si="12"/>
        <v>SalzburgKonstrukteur/in</v>
      </c>
      <c r="B826">
        <v>826</v>
      </c>
      <c r="C826" t="s">
        <v>264</v>
      </c>
      <c r="D826" t="s">
        <v>150</v>
      </c>
      <c r="E826" s="51">
        <v>5</v>
      </c>
      <c r="F826">
        <v>6</v>
      </c>
      <c r="G826">
        <v>6</v>
      </c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</row>
    <row r="827" spans="1:38" s="50" customFormat="1" ht="15">
      <c r="A827" t="str">
        <f t="shared" si="12"/>
        <v>SalzburgKosmetik (Kosmetologie)</v>
      </c>
      <c r="B827">
        <v>827</v>
      </c>
      <c r="C827" t="s">
        <v>264</v>
      </c>
      <c r="D827" t="s">
        <v>563</v>
      </c>
      <c r="E827" s="51">
        <v>6</v>
      </c>
      <c r="F827">
        <v>7</v>
      </c>
      <c r="G827">
        <v>8</v>
      </c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</row>
    <row r="828" spans="1:38" s="50" customFormat="1" ht="15">
      <c r="A828" t="str">
        <f t="shared" si="12"/>
        <v>SalzburgKosmetik (Kosmetologie) / Fußpflege (Podologie)</v>
      </c>
      <c r="B828">
        <v>828</v>
      </c>
      <c r="C828" t="s">
        <v>264</v>
      </c>
      <c r="D828" t="s">
        <v>564</v>
      </c>
      <c r="E828" s="51"/>
      <c r="F828">
        <v>13</v>
      </c>
      <c r="G828">
        <v>24</v>
      </c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</row>
    <row r="829" spans="1:38" s="50" customFormat="1" ht="15">
      <c r="A829" t="str">
        <f t="shared" si="12"/>
        <v>SalzburgKraftfahrzeugtechnik</v>
      </c>
      <c r="B829">
        <v>829</v>
      </c>
      <c r="C829" t="s">
        <v>264</v>
      </c>
      <c r="D829" t="s">
        <v>4</v>
      </c>
      <c r="E829" s="51">
        <v>33</v>
      </c>
      <c r="F829">
        <v>34</v>
      </c>
      <c r="G829">
        <v>32</v>
      </c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</row>
    <row r="830" spans="1:38" s="50" customFormat="1" ht="15">
      <c r="A830" t="str">
        <f t="shared" si="12"/>
        <v>SalzburgKunststofftechnologie</v>
      </c>
      <c r="B830">
        <v>830</v>
      </c>
      <c r="C830" t="s">
        <v>264</v>
      </c>
      <c r="D830" t="s">
        <v>152</v>
      </c>
      <c r="E830" s="51">
        <v>3</v>
      </c>
      <c r="F830">
        <v>1</v>
      </c>
      <c r="G830">
        <v>1</v>
      </c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</row>
    <row r="831" spans="1:38" s="50" customFormat="1" ht="15">
      <c r="A831" t="str">
        <f t="shared" si="12"/>
        <v>SalzburgKunststoffverfahrenstechnik</v>
      </c>
      <c r="B831">
        <v>831</v>
      </c>
      <c r="C831" t="s">
        <v>264</v>
      </c>
      <c r="D831" t="s">
        <v>153</v>
      </c>
      <c r="E831" s="51">
        <v>3</v>
      </c>
      <c r="F831">
        <v>2</v>
      </c>
      <c r="G831">
        <v>1</v>
      </c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</row>
    <row r="832" spans="1:38" s="50" customFormat="1" ht="15">
      <c r="A832" t="str">
        <f t="shared" si="12"/>
        <v>SalzburgLackiertechnik</v>
      </c>
      <c r="B832">
        <v>832</v>
      </c>
      <c r="C832" t="s">
        <v>264</v>
      </c>
      <c r="D832" t="s">
        <v>156</v>
      </c>
      <c r="E832" s="51">
        <v>2</v>
      </c>
      <c r="F832">
        <v>5</v>
      </c>
      <c r="G832">
        <v>5</v>
      </c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</row>
    <row r="833" spans="1:38" s="50" customFormat="1" ht="15">
      <c r="A833" t="str">
        <f t="shared" ref="A833:A895" si="13">C833&amp;D833</f>
        <v>SalzburgLand- und Baumaschinentechnik</v>
      </c>
      <c r="B833">
        <v>833</v>
      </c>
      <c r="C833" t="s">
        <v>264</v>
      </c>
      <c r="D833" t="s">
        <v>157</v>
      </c>
      <c r="E833" s="51">
        <v>2</v>
      </c>
      <c r="F833">
        <v>3</v>
      </c>
      <c r="G833">
        <v>3</v>
      </c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</row>
    <row r="834" spans="1:38" s="50" customFormat="1" ht="15">
      <c r="A834" t="str">
        <f t="shared" si="13"/>
        <v>SalzburgLebensmitteltechnik</v>
      </c>
      <c r="B834">
        <v>834</v>
      </c>
      <c r="C834" t="s">
        <v>264</v>
      </c>
      <c r="D834" t="s">
        <v>158</v>
      </c>
      <c r="E834" s="51">
        <v>2</v>
      </c>
      <c r="F834">
        <v>4</v>
      </c>
      <c r="G834">
        <v>4</v>
      </c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</row>
    <row r="835" spans="1:38" s="50" customFormat="1" ht="15">
      <c r="A835" t="str">
        <f t="shared" si="13"/>
        <v>SalzburgMaskenbildner/Maskenbildnerin (gültig bis: 31.12.2026)</v>
      </c>
      <c r="B835">
        <v>835</v>
      </c>
      <c r="C835" t="s">
        <v>264</v>
      </c>
      <c r="D835" t="s">
        <v>163</v>
      </c>
      <c r="E835" s="51"/>
      <c r="F835"/>
      <c r="G835">
        <v>1</v>
      </c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</row>
    <row r="836" spans="1:38" s="50" customFormat="1" ht="15">
      <c r="A836" t="str">
        <f t="shared" si="13"/>
        <v>SalzburgMasseur/Masseurin</v>
      </c>
      <c r="B836">
        <v>836</v>
      </c>
      <c r="C836" t="s">
        <v>264</v>
      </c>
      <c r="D836" t="s">
        <v>164</v>
      </c>
      <c r="E836" s="51">
        <v>14</v>
      </c>
      <c r="F836">
        <v>19</v>
      </c>
      <c r="G836">
        <v>17</v>
      </c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</row>
    <row r="837" spans="1:38" s="50" customFormat="1" ht="15">
      <c r="A837" t="str">
        <f t="shared" si="13"/>
        <v>SalzburgMechatronik</v>
      </c>
      <c r="B837">
        <v>837</v>
      </c>
      <c r="C837" t="s">
        <v>264</v>
      </c>
      <c r="D837" t="s">
        <v>26</v>
      </c>
      <c r="E837" s="51">
        <v>20</v>
      </c>
      <c r="F837">
        <v>22</v>
      </c>
      <c r="G837">
        <v>25</v>
      </c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</row>
    <row r="838" spans="1:38" s="50" customFormat="1" ht="15">
      <c r="A838" t="str">
        <f t="shared" si="13"/>
        <v>SalzburgMetallbearbeitung</v>
      </c>
      <c r="B838">
        <v>838</v>
      </c>
      <c r="C838" t="s">
        <v>264</v>
      </c>
      <c r="D838" t="s">
        <v>168</v>
      </c>
      <c r="E838" s="51">
        <v>4</v>
      </c>
      <c r="F838">
        <v>1</v>
      </c>
      <c r="G838">
        <v>1</v>
      </c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</row>
    <row r="839" spans="1:38" s="50" customFormat="1" ht="15">
      <c r="A839" t="str">
        <f t="shared" si="13"/>
        <v>SalzburgMetalltechnik</v>
      </c>
      <c r="B839">
        <v>839</v>
      </c>
      <c r="C839" t="s">
        <v>264</v>
      </c>
      <c r="D839" t="s">
        <v>33</v>
      </c>
      <c r="E839" s="51">
        <v>34</v>
      </c>
      <c r="F839">
        <v>32</v>
      </c>
      <c r="G839">
        <v>43</v>
      </c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</row>
    <row r="840" spans="1:38" s="50" customFormat="1" ht="15">
      <c r="A840" t="str">
        <f t="shared" si="13"/>
        <v>SalzburgMilchtechnologie</v>
      </c>
      <c r="B840">
        <v>840</v>
      </c>
      <c r="C840" t="s">
        <v>264</v>
      </c>
      <c r="D840" t="s">
        <v>173</v>
      </c>
      <c r="E840" s="51">
        <v>9</v>
      </c>
      <c r="F840">
        <v>12</v>
      </c>
      <c r="G840">
        <v>10</v>
      </c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</row>
    <row r="841" spans="1:38" s="50" customFormat="1" ht="15">
      <c r="A841" t="str">
        <f t="shared" si="13"/>
        <v>SalzburgNah- und Distributionslogistik (gültig bis: 30.06.2025)</v>
      </c>
      <c r="B841">
        <v>841</v>
      </c>
      <c r="C841" t="s">
        <v>264</v>
      </c>
      <c r="D841" t="s">
        <v>565</v>
      </c>
      <c r="E841" s="51">
        <v>5</v>
      </c>
      <c r="F841">
        <v>4</v>
      </c>
      <c r="G841">
        <v>2</v>
      </c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</row>
    <row r="842" spans="1:38" s="50" customFormat="1" ht="15">
      <c r="A842" t="str">
        <f t="shared" si="13"/>
        <v>SalzburgOberflächentechnik</v>
      </c>
      <c r="B842">
        <v>842</v>
      </c>
      <c r="C842" t="s">
        <v>264</v>
      </c>
      <c r="D842" t="s">
        <v>175</v>
      </c>
      <c r="E842" s="51">
        <v>2</v>
      </c>
      <c r="F842">
        <v>2</v>
      </c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</row>
    <row r="843" spans="1:38" s="50" customFormat="1" ht="15">
      <c r="A843" t="str">
        <f t="shared" si="13"/>
        <v>SalzburgOfenbau- und Verlegetechnik</v>
      </c>
      <c r="B843">
        <v>843</v>
      </c>
      <c r="C843" t="s">
        <v>264</v>
      </c>
      <c r="D843" t="s">
        <v>178</v>
      </c>
      <c r="E843" s="51">
        <v>2</v>
      </c>
      <c r="F843">
        <v>2</v>
      </c>
      <c r="G843">
        <v>1</v>
      </c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</row>
    <row r="844" spans="1:38" s="50" customFormat="1" ht="15">
      <c r="A844" t="str">
        <f t="shared" si="13"/>
        <v>SalzburgOrthopädieschuhmacher/in</v>
      </c>
      <c r="B844">
        <v>844</v>
      </c>
      <c r="C844" t="s">
        <v>264</v>
      </c>
      <c r="D844" t="s">
        <v>181</v>
      </c>
      <c r="E844" s="51">
        <v>3</v>
      </c>
      <c r="F844">
        <v>3</v>
      </c>
      <c r="G844">
        <v>2</v>
      </c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</row>
    <row r="845" spans="1:38" s="50" customFormat="1" ht="15">
      <c r="A845" t="str">
        <f t="shared" si="13"/>
        <v>SalzburgOrthopädietechnik</v>
      </c>
      <c r="B845">
        <v>845</v>
      </c>
      <c r="C845" t="s">
        <v>264</v>
      </c>
      <c r="D845" t="s">
        <v>182</v>
      </c>
      <c r="E845" s="51">
        <v>8</v>
      </c>
      <c r="F845">
        <v>7</v>
      </c>
      <c r="G845">
        <v>7</v>
      </c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</row>
    <row r="846" spans="1:38" s="50" customFormat="1" ht="15">
      <c r="A846" t="str">
        <f t="shared" si="13"/>
        <v>SalzburgPersonaldienstleistung</v>
      </c>
      <c r="B846">
        <v>846</v>
      </c>
      <c r="C846" t="s">
        <v>264</v>
      </c>
      <c r="D846" t="s">
        <v>184</v>
      </c>
      <c r="E846" s="51">
        <v>1</v>
      </c>
      <c r="F846">
        <v>1</v>
      </c>
      <c r="G846">
        <v>5</v>
      </c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</row>
    <row r="847" spans="1:38" s="50" customFormat="1" ht="15">
      <c r="A847" t="str">
        <f t="shared" si="13"/>
        <v>SalzburgPflegeassistenz-AV</v>
      </c>
      <c r="B847">
        <v>847</v>
      </c>
      <c r="C847" t="s">
        <v>264</v>
      </c>
      <c r="D847" t="s">
        <v>186</v>
      </c>
      <c r="E847" s="51"/>
      <c r="F847">
        <v>6</v>
      </c>
      <c r="G847">
        <v>19</v>
      </c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</row>
    <row r="848" spans="1:38" s="50" customFormat="1" ht="15">
      <c r="A848" t="str">
        <f t="shared" si="13"/>
        <v>SalzburgPflegefachassistenz-AV</v>
      </c>
      <c r="B848">
        <v>848</v>
      </c>
      <c r="C848" t="s">
        <v>264</v>
      </c>
      <c r="D848" t="s">
        <v>187</v>
      </c>
      <c r="E848" s="51"/>
      <c r="F848"/>
      <c r="G848">
        <v>6</v>
      </c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</row>
    <row r="849" spans="1:38" s="50" customFormat="1" ht="15">
      <c r="A849" t="str">
        <f t="shared" si="13"/>
        <v>SalzburgPharmatechnologie</v>
      </c>
      <c r="B849">
        <v>849</v>
      </c>
      <c r="C849" t="s">
        <v>264</v>
      </c>
      <c r="D849" t="s">
        <v>188</v>
      </c>
      <c r="E849" s="51">
        <v>1</v>
      </c>
      <c r="F849">
        <v>1</v>
      </c>
      <c r="G849">
        <v>2</v>
      </c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</row>
    <row r="850" spans="1:38" s="50" customFormat="1" ht="15">
      <c r="A850" t="str">
        <f t="shared" si="13"/>
        <v>SalzburgPharmazeutisch-kaufmännische Assistenz</v>
      </c>
      <c r="B850">
        <v>850</v>
      </c>
      <c r="C850" t="s">
        <v>264</v>
      </c>
      <c r="D850" t="s">
        <v>19</v>
      </c>
      <c r="E850" s="51">
        <v>136</v>
      </c>
      <c r="F850">
        <v>126</v>
      </c>
      <c r="G850">
        <v>115</v>
      </c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</row>
    <row r="851" spans="1:38" s="50" customFormat="1" ht="15">
      <c r="A851" t="str">
        <f t="shared" si="13"/>
        <v>SalzburgPlatten- und Fliesenleger/in</v>
      </c>
      <c r="B851">
        <v>851</v>
      </c>
      <c r="C851" t="s">
        <v>264</v>
      </c>
      <c r="D851" t="s">
        <v>190</v>
      </c>
      <c r="E851" s="51">
        <v>1</v>
      </c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</row>
    <row r="852" spans="1:38" s="50" customFormat="1" ht="15">
      <c r="A852" t="str">
        <f t="shared" si="13"/>
        <v>SalzburgProzesstechnik</v>
      </c>
      <c r="B852">
        <v>852</v>
      </c>
      <c r="C852" t="s">
        <v>264</v>
      </c>
      <c r="D852" t="s">
        <v>193</v>
      </c>
      <c r="E852" s="51">
        <v>1</v>
      </c>
      <c r="F852">
        <v>1</v>
      </c>
      <c r="G852">
        <v>2</v>
      </c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</row>
    <row r="853" spans="1:38" s="50" customFormat="1" ht="15">
      <c r="A853" t="str">
        <f t="shared" si="13"/>
        <v>SalzburgRauchfangkehrer/Rauchfangkehrerin</v>
      </c>
      <c r="B853">
        <v>853</v>
      </c>
      <c r="C853" t="s">
        <v>264</v>
      </c>
      <c r="D853" t="s">
        <v>196</v>
      </c>
      <c r="E853" s="51">
        <v>1</v>
      </c>
      <c r="F853"/>
      <c r="G853">
        <v>1</v>
      </c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</row>
    <row r="854" spans="1:38" s="50" customFormat="1" ht="15">
      <c r="A854" t="str">
        <f t="shared" si="13"/>
        <v>SalzburgReinigungstechnik</v>
      </c>
      <c r="B854">
        <v>854</v>
      </c>
      <c r="C854" t="s">
        <v>264</v>
      </c>
      <c r="D854" t="s">
        <v>198</v>
      </c>
      <c r="E854" s="51">
        <v>6</v>
      </c>
      <c r="F854">
        <v>5</v>
      </c>
      <c r="G854">
        <v>7</v>
      </c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</row>
    <row r="855" spans="1:38" s="50" customFormat="1" ht="15">
      <c r="A855" t="str">
        <f t="shared" si="13"/>
        <v>SalzburgReisebürokaufmann / Reisebürokauffrau</v>
      </c>
      <c r="B855">
        <v>855</v>
      </c>
      <c r="C855" t="s">
        <v>264</v>
      </c>
      <c r="D855" t="s">
        <v>566</v>
      </c>
      <c r="E855" s="51">
        <v>3</v>
      </c>
      <c r="F855">
        <v>2</v>
      </c>
      <c r="G855">
        <v>2</v>
      </c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</row>
    <row r="856" spans="1:38" s="50" customFormat="1" ht="15">
      <c r="A856" t="str">
        <f t="shared" si="13"/>
        <v>SalzburgRestaurantfachmann/Restaurantfachfrau</v>
      </c>
      <c r="B856">
        <v>856</v>
      </c>
      <c r="C856" t="s">
        <v>264</v>
      </c>
      <c r="D856" t="s">
        <v>201</v>
      </c>
      <c r="E856" s="51">
        <v>73</v>
      </c>
      <c r="F856">
        <v>75</v>
      </c>
      <c r="G856">
        <v>72</v>
      </c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</row>
    <row r="857" spans="1:38" s="50" customFormat="1" ht="15">
      <c r="A857" t="str">
        <f t="shared" si="13"/>
        <v>SalzburgSattlerei</v>
      </c>
      <c r="B857">
        <v>857</v>
      </c>
      <c r="C857" t="s">
        <v>264</v>
      </c>
      <c r="D857" t="s">
        <v>203</v>
      </c>
      <c r="E857" s="51">
        <v>1</v>
      </c>
      <c r="F857">
        <v>1</v>
      </c>
      <c r="G857">
        <v>2</v>
      </c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</row>
    <row r="858" spans="1:38" s="50" customFormat="1" ht="15">
      <c r="A858" t="str">
        <f t="shared" si="13"/>
        <v>SalzburgSeilbahntechnik</v>
      </c>
      <c r="B858">
        <v>858</v>
      </c>
      <c r="C858" t="s">
        <v>264</v>
      </c>
      <c r="D858" t="s">
        <v>207</v>
      </c>
      <c r="E858" s="51">
        <v>6</v>
      </c>
      <c r="F858">
        <v>10</v>
      </c>
      <c r="G858">
        <v>10</v>
      </c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</row>
    <row r="859" spans="1:38" s="50" customFormat="1" ht="15">
      <c r="A859" t="str">
        <f t="shared" si="13"/>
        <v>SalzburgSkibautechnik</v>
      </c>
      <c r="B859">
        <v>859</v>
      </c>
      <c r="C859" t="s">
        <v>264</v>
      </c>
      <c r="D859" t="s">
        <v>208</v>
      </c>
      <c r="E859" s="51">
        <v>1</v>
      </c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</row>
    <row r="860" spans="1:38" s="50" customFormat="1" ht="15">
      <c r="A860" t="str">
        <f t="shared" si="13"/>
        <v>SalzburgSonnenschutztechnik</v>
      </c>
      <c r="B860">
        <v>860</v>
      </c>
      <c r="C860" t="s">
        <v>264</v>
      </c>
      <c r="D860" t="s">
        <v>209</v>
      </c>
      <c r="E860" s="51">
        <v>4</v>
      </c>
      <c r="F860">
        <v>5</v>
      </c>
      <c r="G860">
        <v>6</v>
      </c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</row>
    <row r="861" spans="1:38" s="50" customFormat="1" ht="15">
      <c r="A861" t="str">
        <f t="shared" si="13"/>
        <v>SalzburgSpeditionskaufmann/Speditionskauffrau</v>
      </c>
      <c r="B861">
        <v>861</v>
      </c>
      <c r="C861" t="s">
        <v>264</v>
      </c>
      <c r="D861" t="s">
        <v>210</v>
      </c>
      <c r="E861" s="51">
        <v>44</v>
      </c>
      <c r="F861">
        <v>46</v>
      </c>
      <c r="G861">
        <v>36</v>
      </c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</row>
    <row r="862" spans="1:38" s="50" customFormat="1" ht="15">
      <c r="A862" t="str">
        <f t="shared" si="13"/>
        <v>SalzburgSpeditionslogistik</v>
      </c>
      <c r="B862">
        <v>862</v>
      </c>
      <c r="C862" t="s">
        <v>264</v>
      </c>
      <c r="D862" t="s">
        <v>211</v>
      </c>
      <c r="E862" s="51">
        <v>1</v>
      </c>
      <c r="F862">
        <v>1</v>
      </c>
      <c r="G862">
        <v>2</v>
      </c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</row>
    <row r="863" spans="1:38" s="50" customFormat="1" ht="15">
      <c r="A863" t="str">
        <f t="shared" si="13"/>
        <v>SalzburgSpengler/Spenglerin</v>
      </c>
      <c r="B863">
        <v>863</v>
      </c>
      <c r="C863" t="s">
        <v>264</v>
      </c>
      <c r="D863" t="s">
        <v>212</v>
      </c>
      <c r="E863" s="51">
        <v>2</v>
      </c>
      <c r="F863">
        <v>1</v>
      </c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</row>
    <row r="864" spans="1:38" s="50" customFormat="1" ht="15">
      <c r="A864" t="str">
        <f t="shared" si="13"/>
        <v>SalzburgSportgerätefachkraft (gültig bis: 31.12.2026)</v>
      </c>
      <c r="B864">
        <v>864</v>
      </c>
      <c r="C864" t="s">
        <v>264</v>
      </c>
      <c r="D864" t="s">
        <v>214</v>
      </c>
      <c r="E864" s="51"/>
      <c r="F864">
        <v>1</v>
      </c>
      <c r="G864">
        <v>1</v>
      </c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</row>
    <row r="865" spans="1:38" s="50" customFormat="1" ht="15">
      <c r="A865" t="str">
        <f t="shared" si="13"/>
        <v>SalzburgSteinmetz/Steinmetzin</v>
      </c>
      <c r="B865">
        <v>865</v>
      </c>
      <c r="C865" t="s">
        <v>264</v>
      </c>
      <c r="D865" t="s">
        <v>216</v>
      </c>
      <c r="E865" s="51"/>
      <c r="F865">
        <v>1</v>
      </c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</row>
    <row r="866" spans="1:38" s="50" customFormat="1" ht="15">
      <c r="A866" t="str">
        <f t="shared" si="13"/>
        <v>SalzburgSteuerassistenz</v>
      </c>
      <c r="B866">
        <v>866</v>
      </c>
      <c r="C866" t="s">
        <v>264</v>
      </c>
      <c r="D866" t="s">
        <v>219</v>
      </c>
      <c r="E866" s="51">
        <v>27</v>
      </c>
      <c r="F866">
        <v>21</v>
      </c>
      <c r="G866">
        <v>13</v>
      </c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</row>
    <row r="867" spans="1:38" s="50" customFormat="1" ht="15">
      <c r="A867" t="str">
        <f t="shared" si="13"/>
        <v>SalzburgStuckateur/in und Trockenausbauer/in</v>
      </c>
      <c r="B867">
        <v>867</v>
      </c>
      <c r="C867" t="s">
        <v>264</v>
      </c>
      <c r="D867" t="s">
        <v>224</v>
      </c>
      <c r="E867" s="51"/>
      <c r="F867">
        <v>1</v>
      </c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</row>
    <row r="868" spans="1:38" s="50" customFormat="1" ht="15">
      <c r="A868" t="str">
        <f t="shared" si="13"/>
        <v>SalzburgSystemgastronomiefachkraft</v>
      </c>
      <c r="B868">
        <v>868</v>
      </c>
      <c r="C868" t="s">
        <v>264</v>
      </c>
      <c r="D868" t="s">
        <v>225</v>
      </c>
      <c r="E868" s="51">
        <v>10</v>
      </c>
      <c r="F868">
        <v>8</v>
      </c>
      <c r="G868">
        <v>8</v>
      </c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</row>
    <row r="869" spans="1:38" s="50" customFormat="1" ht="15">
      <c r="A869" t="str">
        <f t="shared" si="13"/>
        <v>SalzburgTapezierer/in und Dekorateur/in</v>
      </c>
      <c r="B869">
        <v>869</v>
      </c>
      <c r="C869" t="s">
        <v>264</v>
      </c>
      <c r="D869" t="s">
        <v>226</v>
      </c>
      <c r="E869" s="51">
        <v>14</v>
      </c>
      <c r="F869">
        <v>21</v>
      </c>
      <c r="G869">
        <v>19</v>
      </c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</row>
    <row r="870" spans="1:38" s="50" customFormat="1" ht="15">
      <c r="A870" t="str">
        <f t="shared" si="13"/>
        <v>SalzburgTechnischer Zeichner/Technische Zeichnerin</v>
      </c>
      <c r="B870">
        <v>870</v>
      </c>
      <c r="C870" t="s">
        <v>264</v>
      </c>
      <c r="D870" t="s">
        <v>227</v>
      </c>
      <c r="E870" s="51">
        <v>9</v>
      </c>
      <c r="F870">
        <v>10</v>
      </c>
      <c r="G870">
        <v>12</v>
      </c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</row>
    <row r="871" spans="1:38" s="50" customFormat="1" ht="15">
      <c r="A871" t="str">
        <f t="shared" si="13"/>
        <v>SalzburgTextilgestaltung</v>
      </c>
      <c r="B871">
        <v>871</v>
      </c>
      <c r="C871" t="s">
        <v>264</v>
      </c>
      <c r="D871" t="s">
        <v>229</v>
      </c>
      <c r="E871" s="51">
        <v>1</v>
      </c>
      <c r="F871">
        <v>1</v>
      </c>
      <c r="G871">
        <v>1</v>
      </c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</row>
    <row r="872" spans="1:38" s="50" customFormat="1" ht="15">
      <c r="A872" t="str">
        <f t="shared" si="13"/>
        <v>SalzburgTierärztliche Ordinationsassistenz</v>
      </c>
      <c r="B872">
        <v>872</v>
      </c>
      <c r="C872" t="s">
        <v>264</v>
      </c>
      <c r="D872" t="s">
        <v>234</v>
      </c>
      <c r="E872" s="51">
        <v>12</v>
      </c>
      <c r="F872">
        <v>10</v>
      </c>
      <c r="G872">
        <v>11</v>
      </c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</row>
    <row r="873" spans="1:38" s="50" customFormat="1" ht="15">
      <c r="A873" t="str">
        <f t="shared" si="13"/>
        <v>SalzburgTierpfleger/in</v>
      </c>
      <c r="B873">
        <v>873</v>
      </c>
      <c r="C873" t="s">
        <v>264</v>
      </c>
      <c r="D873" t="s">
        <v>235</v>
      </c>
      <c r="E873" s="51">
        <v>5</v>
      </c>
      <c r="F873">
        <v>5</v>
      </c>
      <c r="G873">
        <v>3</v>
      </c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</row>
    <row r="874" spans="1:38" s="50" customFormat="1" ht="15">
      <c r="A874" t="str">
        <f t="shared" si="13"/>
        <v>SalzburgTischlerei - Schwerpunkt Allgemeine Tischlerei</v>
      </c>
      <c r="B874">
        <v>874</v>
      </c>
      <c r="C874" t="s">
        <v>264</v>
      </c>
      <c r="D874" t="s">
        <v>236</v>
      </c>
      <c r="E874" s="51">
        <v>23</v>
      </c>
      <c r="F874">
        <v>27</v>
      </c>
      <c r="G874">
        <v>21</v>
      </c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</row>
    <row r="875" spans="1:38" s="50" customFormat="1" ht="15">
      <c r="A875" t="str">
        <f t="shared" si="13"/>
        <v>SalzburgTischlereitechnik - Schwerpunkt Planung</v>
      </c>
      <c r="B875">
        <v>875</v>
      </c>
      <c r="C875" t="s">
        <v>264</v>
      </c>
      <c r="D875" t="s">
        <v>239</v>
      </c>
      <c r="E875" s="51">
        <v>6</v>
      </c>
      <c r="F875">
        <v>6</v>
      </c>
      <c r="G875">
        <v>11</v>
      </c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</row>
    <row r="876" spans="1:38" s="50" customFormat="1" ht="15">
      <c r="A876" t="str">
        <f t="shared" si="13"/>
        <v>SalzburgTischlereitechnik - Schwerpunkt Produktion</v>
      </c>
      <c r="B876">
        <v>876</v>
      </c>
      <c r="C876" t="s">
        <v>264</v>
      </c>
      <c r="D876" t="s">
        <v>240</v>
      </c>
      <c r="E876" s="51">
        <v>6</v>
      </c>
      <c r="F876">
        <v>6</v>
      </c>
      <c r="G876">
        <v>4</v>
      </c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</row>
    <row r="877" spans="1:38" s="50" customFormat="1" ht="15">
      <c r="A877" t="str">
        <f t="shared" si="13"/>
        <v>SalzburgTransportbetontechnik</v>
      </c>
      <c r="B877">
        <v>877</v>
      </c>
      <c r="C877" t="s">
        <v>264</v>
      </c>
      <c r="D877" t="s">
        <v>241</v>
      </c>
      <c r="E877" s="51">
        <v>1</v>
      </c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</row>
    <row r="878" spans="1:38" s="50" customFormat="1" ht="15">
      <c r="A878" t="str">
        <f t="shared" si="13"/>
        <v>SalzburgVeranstaltungstechnik</v>
      </c>
      <c r="B878">
        <v>878</v>
      </c>
      <c r="C878" t="s">
        <v>264</v>
      </c>
      <c r="D878" t="s">
        <v>243</v>
      </c>
      <c r="E878" s="51">
        <v>5</v>
      </c>
      <c r="F878">
        <v>8</v>
      </c>
      <c r="G878">
        <v>8</v>
      </c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</row>
    <row r="879" spans="1:38" s="50" customFormat="1" ht="15">
      <c r="A879" t="str">
        <f t="shared" si="13"/>
        <v>SalzburgVergolden und Staffieren</v>
      </c>
      <c r="B879">
        <v>879</v>
      </c>
      <c r="C879" t="s">
        <v>264</v>
      </c>
      <c r="D879" t="s">
        <v>245</v>
      </c>
      <c r="E879" s="51"/>
      <c r="F879">
        <v>2</v>
      </c>
      <c r="G879">
        <v>2</v>
      </c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</row>
    <row r="880" spans="1:38" s="50" customFormat="1" ht="15">
      <c r="A880" t="str">
        <f t="shared" si="13"/>
        <v>SalzburgVermessungs- und Geoinformationstechnik</v>
      </c>
      <c r="B880">
        <v>880</v>
      </c>
      <c r="C880" t="s">
        <v>264</v>
      </c>
      <c r="D880" t="s">
        <v>246</v>
      </c>
      <c r="E880" s="51"/>
      <c r="F880">
        <v>1</v>
      </c>
      <c r="G880">
        <v>3</v>
      </c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</row>
    <row r="881" spans="1:38" s="50" customFormat="1" ht="15">
      <c r="A881" t="str">
        <f t="shared" si="13"/>
        <v>SalzburgVermessungstechniker/in (gültig bis: 30.06.2024)</v>
      </c>
      <c r="B881">
        <v>881</v>
      </c>
      <c r="C881" t="s">
        <v>264</v>
      </c>
      <c r="D881" t="s">
        <v>247</v>
      </c>
      <c r="E881" s="51">
        <v>4</v>
      </c>
      <c r="F881">
        <v>4</v>
      </c>
      <c r="G881">
        <v>2</v>
      </c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</row>
    <row r="882" spans="1:38" s="50" customFormat="1" ht="15">
      <c r="A882" t="str">
        <f t="shared" si="13"/>
        <v>SalzburgVerpackungstechnik</v>
      </c>
      <c r="B882">
        <v>882</v>
      </c>
      <c r="C882" t="s">
        <v>264</v>
      </c>
      <c r="D882" t="s">
        <v>248</v>
      </c>
      <c r="E882" s="51">
        <v>1</v>
      </c>
      <c r="F882">
        <v>2</v>
      </c>
      <c r="G882">
        <v>1</v>
      </c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</row>
    <row r="883" spans="1:38" s="50" customFormat="1" ht="15">
      <c r="A883" t="str">
        <f t="shared" si="13"/>
        <v>SalzburgVersicherungskaufmann/Versicherungskauffrau</v>
      </c>
      <c r="B883">
        <v>883</v>
      </c>
      <c r="C883" t="s">
        <v>264</v>
      </c>
      <c r="D883" t="s">
        <v>249</v>
      </c>
      <c r="E883" s="51">
        <v>24</v>
      </c>
      <c r="F883">
        <v>17</v>
      </c>
      <c r="G883">
        <v>17</v>
      </c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</row>
    <row r="884" spans="1:38" s="50" customFormat="1" ht="15">
      <c r="A884" t="str">
        <f t="shared" si="13"/>
        <v>SalzburgVerwaltungsassistent/Verwaltungsassistentin</v>
      </c>
      <c r="B884">
        <v>884</v>
      </c>
      <c r="C884" t="s">
        <v>264</v>
      </c>
      <c r="D884" t="s">
        <v>250</v>
      </c>
      <c r="E884" s="51">
        <v>72</v>
      </c>
      <c r="F884">
        <v>68</v>
      </c>
      <c r="G884">
        <v>78</v>
      </c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</row>
    <row r="885" spans="1:38" s="50" customFormat="1" ht="15">
      <c r="A885" t="str">
        <f t="shared" si="13"/>
        <v>SalzburgWerkstofftechnik</v>
      </c>
      <c r="B885">
        <v>885</v>
      </c>
      <c r="C885" t="s">
        <v>264</v>
      </c>
      <c r="D885" t="s">
        <v>255</v>
      </c>
      <c r="E885" s="51">
        <v>1</v>
      </c>
      <c r="F885">
        <v>1</v>
      </c>
      <c r="G885">
        <v>1</v>
      </c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</row>
    <row r="886" spans="1:38" s="50" customFormat="1" ht="15">
      <c r="A886" t="str">
        <f t="shared" si="13"/>
        <v>SalzburgZahnärztliche Fachassistenz</v>
      </c>
      <c r="B886">
        <v>886</v>
      </c>
      <c r="C886" t="s">
        <v>264</v>
      </c>
      <c r="D886" t="s">
        <v>257</v>
      </c>
      <c r="E886" s="51">
        <v>34</v>
      </c>
      <c r="F886">
        <v>31</v>
      </c>
      <c r="G886">
        <v>33</v>
      </c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</row>
    <row r="887" spans="1:38" s="50" customFormat="1" ht="15">
      <c r="A887" t="str">
        <f t="shared" si="13"/>
        <v>SalzburgZahntechnik</v>
      </c>
      <c r="B887">
        <v>887</v>
      </c>
      <c r="C887" t="s">
        <v>264</v>
      </c>
      <c r="D887" t="s">
        <v>258</v>
      </c>
      <c r="E887" s="51">
        <v>16</v>
      </c>
      <c r="F887">
        <v>14</v>
      </c>
      <c r="G887">
        <v>14</v>
      </c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</row>
    <row r="888" spans="1:38" s="50" customFormat="1" ht="15">
      <c r="A888" t="str">
        <f t="shared" si="13"/>
        <v>SalzburgZimmerei</v>
      </c>
      <c r="B888">
        <v>888</v>
      </c>
      <c r="C888" t="s">
        <v>264</v>
      </c>
      <c r="D888" t="s">
        <v>23</v>
      </c>
      <c r="E888" s="51">
        <v>2</v>
      </c>
      <c r="F888">
        <v>3</v>
      </c>
      <c r="G888">
        <v>2</v>
      </c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</row>
    <row r="889" spans="1:38" s="50" customFormat="1" ht="15">
      <c r="A889" t="str">
        <f t="shared" si="13"/>
        <v>SalzburgLabortechnik</v>
      </c>
      <c r="B889">
        <v>889</v>
      </c>
      <c r="C889" t="s">
        <v>264</v>
      </c>
      <c r="D889" t="s">
        <v>155</v>
      </c>
      <c r="E889" s="51">
        <v>9</v>
      </c>
      <c r="F889">
        <v>8</v>
      </c>
      <c r="G889">
        <v>12</v>
      </c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</row>
    <row r="890" spans="1:38" s="50" customFormat="1" ht="15">
      <c r="A890" t="str">
        <f t="shared" si="13"/>
        <v>SalzburgMaler- und Beschichtungstechnik</v>
      </c>
      <c r="B890">
        <v>890</v>
      </c>
      <c r="C890" t="s">
        <v>264</v>
      </c>
      <c r="D890" t="s">
        <v>569</v>
      </c>
      <c r="E890" s="51">
        <v>27</v>
      </c>
      <c r="F890">
        <v>22</v>
      </c>
      <c r="G890">
        <v>20</v>
      </c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</row>
    <row r="891" spans="1:38" s="50" customFormat="1" ht="15">
      <c r="A891" t="str">
        <f t="shared" si="13"/>
        <v>SalzburgMedienfachkraft</v>
      </c>
      <c r="B891">
        <v>891</v>
      </c>
      <c r="C891" t="s">
        <v>264</v>
      </c>
      <c r="D891" t="s">
        <v>570</v>
      </c>
      <c r="E891" s="51">
        <v>38</v>
      </c>
      <c r="F891">
        <v>34</v>
      </c>
      <c r="G891">
        <v>29</v>
      </c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</row>
    <row r="892" spans="1:38" s="50" customFormat="1" ht="15">
      <c r="A892" t="str">
        <f t="shared" si="13"/>
        <v>SalzburgBrief-und Paketlogistik</v>
      </c>
      <c r="B892">
        <v>892</v>
      </c>
      <c r="C892" t="s">
        <v>264</v>
      </c>
      <c r="D892" t="s">
        <v>572</v>
      </c>
      <c r="E892" s="51"/>
      <c r="F892"/>
      <c r="G892">
        <v>6</v>
      </c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</row>
    <row r="893" spans="1:38" s="50" customFormat="1" ht="15">
      <c r="A893" t="str">
        <f t="shared" si="13"/>
        <v>SalzburgKlimagärtnerin/ Klimagärtner (gültig bis: 31.12.2031)</v>
      </c>
      <c r="B893">
        <v>893</v>
      </c>
      <c r="C893" t="s">
        <v>264</v>
      </c>
      <c r="D893" t="s">
        <v>574</v>
      </c>
      <c r="E893" s="51"/>
      <c r="F893"/>
      <c r="G893">
        <v>2</v>
      </c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</row>
    <row r="894" spans="1:38" s="50" customFormat="1" ht="15">
      <c r="A894" t="str">
        <f t="shared" si="13"/>
        <v>SalzburgMobilitätsservice</v>
      </c>
      <c r="B894">
        <v>894</v>
      </c>
      <c r="C894" t="s">
        <v>264</v>
      </c>
      <c r="D894" t="s">
        <v>174</v>
      </c>
      <c r="E894" s="51">
        <v>1</v>
      </c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</row>
    <row r="895" spans="1:38" s="50" customFormat="1" ht="15">
      <c r="A895" t="str">
        <f t="shared" si="13"/>
        <v>SalzburgZahntechnische Fachassistenz (gültig bis: 31.12.2023)</v>
      </c>
      <c r="B895">
        <v>895</v>
      </c>
      <c r="C895" t="s">
        <v>264</v>
      </c>
      <c r="D895" t="s">
        <v>582</v>
      </c>
      <c r="E895" s="51">
        <v>1</v>
      </c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</row>
    <row r="896" spans="1:38" s="50" customFormat="1" ht="15">
      <c r="A896" t="str">
        <f t="shared" ref="A896:A959" si="14">C896&amp;D896</f>
        <v>SteiermarkApplikationsentwicklung - Coding</v>
      </c>
      <c r="B896">
        <v>896</v>
      </c>
      <c r="C896" t="s">
        <v>265</v>
      </c>
      <c r="D896" t="s">
        <v>41</v>
      </c>
      <c r="E896" s="51">
        <v>32</v>
      </c>
      <c r="F896">
        <v>35</v>
      </c>
      <c r="G896">
        <v>33</v>
      </c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</row>
    <row r="897" spans="1:38" s="50" customFormat="1" ht="15">
      <c r="A897" t="str">
        <f t="shared" si="14"/>
        <v>SteiermarkArchiv-, Bibliotheks- und Informationsassistent/Archiv-, Bibliotheks- und In-formationsassistentin</v>
      </c>
      <c r="B897">
        <v>897</v>
      </c>
      <c r="C897" t="s">
        <v>265</v>
      </c>
      <c r="D897" t="s">
        <v>42</v>
      </c>
      <c r="E897" s="51">
        <v>9</v>
      </c>
      <c r="F897">
        <v>7</v>
      </c>
      <c r="G897">
        <v>5</v>
      </c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</row>
    <row r="898" spans="1:38" s="50" customFormat="1" ht="15">
      <c r="A898" t="str">
        <f t="shared" si="14"/>
        <v>SteiermarkAssistent/Assistentin in der Sicherheitsverwaltung (gültig bis: 31.08.2026)</v>
      </c>
      <c r="B898">
        <v>898</v>
      </c>
      <c r="C898" t="s">
        <v>265</v>
      </c>
      <c r="D898" t="s">
        <v>43</v>
      </c>
      <c r="E898" s="51">
        <v>14</v>
      </c>
      <c r="F898">
        <v>17</v>
      </c>
      <c r="G898">
        <v>24</v>
      </c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</row>
    <row r="899" spans="1:38" s="50" customFormat="1" ht="15">
      <c r="A899" t="str">
        <f t="shared" si="14"/>
        <v>SteiermarkAugenoptik</v>
      </c>
      <c r="B899">
        <v>899</v>
      </c>
      <c r="C899" t="s">
        <v>265</v>
      </c>
      <c r="D899" t="s">
        <v>44</v>
      </c>
      <c r="E899" s="51">
        <v>70</v>
      </c>
      <c r="F899">
        <v>67</v>
      </c>
      <c r="G899">
        <v>52</v>
      </c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</row>
    <row r="900" spans="1:38" s="50" customFormat="1" ht="15">
      <c r="A900" t="str">
        <f t="shared" si="14"/>
        <v>SteiermarkBäckerei</v>
      </c>
      <c r="B900">
        <v>900</v>
      </c>
      <c r="C900" t="s">
        <v>265</v>
      </c>
      <c r="D900" t="s">
        <v>45</v>
      </c>
      <c r="E900" s="51">
        <v>28</v>
      </c>
      <c r="F900">
        <v>22</v>
      </c>
      <c r="G900">
        <v>19</v>
      </c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</row>
    <row r="901" spans="1:38" s="50" customFormat="1" ht="15">
      <c r="A901" t="str">
        <f t="shared" si="14"/>
        <v>SteiermarkBacktechnologie (gültig bis: 31.08.2027)</v>
      </c>
      <c r="B901">
        <v>901</v>
      </c>
      <c r="C901" t="s">
        <v>265</v>
      </c>
      <c r="D901" t="s">
        <v>560</v>
      </c>
      <c r="E901" s="51">
        <v>2</v>
      </c>
      <c r="F901">
        <v>1</v>
      </c>
      <c r="G901">
        <v>1</v>
      </c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</row>
    <row r="902" spans="1:38" s="50" customFormat="1" ht="15">
      <c r="A902" t="str">
        <f t="shared" si="14"/>
        <v>SteiermarkBahnreise- und Mobilitätsservice (gültig bis: 30.06.2026)</v>
      </c>
      <c r="B902">
        <v>902</v>
      </c>
      <c r="C902" t="s">
        <v>265</v>
      </c>
      <c r="D902" t="s">
        <v>47</v>
      </c>
      <c r="E902" s="51">
        <v>3</v>
      </c>
      <c r="F902">
        <v>5</v>
      </c>
      <c r="G902">
        <v>7</v>
      </c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</row>
    <row r="903" spans="1:38" s="50" customFormat="1" ht="15">
      <c r="A903" t="str">
        <f t="shared" si="14"/>
        <v>SteiermarkBankkaufmann/Bankkauffrau</v>
      </c>
      <c r="B903">
        <v>903</v>
      </c>
      <c r="C903" t="s">
        <v>265</v>
      </c>
      <c r="D903" t="s">
        <v>48</v>
      </c>
      <c r="E903" s="51">
        <v>31</v>
      </c>
      <c r="F903">
        <v>27</v>
      </c>
      <c r="G903">
        <v>32</v>
      </c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</row>
    <row r="904" spans="1:38" s="50" customFormat="1" ht="15">
      <c r="A904" t="str">
        <f t="shared" si="14"/>
        <v>SteiermarkBautechnische Assistenz</v>
      </c>
      <c r="B904">
        <v>904</v>
      </c>
      <c r="C904" t="s">
        <v>265</v>
      </c>
      <c r="D904" t="s">
        <v>49</v>
      </c>
      <c r="E904" s="51">
        <v>7</v>
      </c>
      <c r="F904">
        <v>9</v>
      </c>
      <c r="G904">
        <v>9</v>
      </c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</row>
    <row r="905" spans="1:38" s="50" customFormat="1" ht="15">
      <c r="A905" t="str">
        <f t="shared" si="14"/>
        <v>SteiermarkBautechnischer Zeichner/Bautechnische Zeichnerin</v>
      </c>
      <c r="B905">
        <v>905</v>
      </c>
      <c r="C905" t="s">
        <v>265</v>
      </c>
      <c r="D905" t="s">
        <v>50</v>
      </c>
      <c r="E905" s="51">
        <v>22</v>
      </c>
      <c r="F905">
        <v>24</v>
      </c>
      <c r="G905">
        <v>18</v>
      </c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</row>
    <row r="906" spans="1:38" s="50" customFormat="1" ht="15">
      <c r="A906" t="str">
        <f t="shared" si="14"/>
        <v>SteiermarkBekleidungsgestaltung</v>
      </c>
      <c r="B906">
        <v>906</v>
      </c>
      <c r="C906" t="s">
        <v>265</v>
      </c>
      <c r="D906" t="s">
        <v>53</v>
      </c>
      <c r="E906" s="51">
        <v>14</v>
      </c>
      <c r="F906">
        <v>16</v>
      </c>
      <c r="G906">
        <v>16</v>
      </c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</row>
    <row r="907" spans="1:38" s="50" customFormat="1" ht="15">
      <c r="A907" t="str">
        <f t="shared" si="14"/>
        <v>SteiermarkBerufsfotografie</v>
      </c>
      <c r="B907">
        <v>907</v>
      </c>
      <c r="C907" t="s">
        <v>265</v>
      </c>
      <c r="D907" t="s">
        <v>55</v>
      </c>
      <c r="E907" s="51">
        <v>3</v>
      </c>
      <c r="F907">
        <v>3</v>
      </c>
      <c r="G907">
        <v>2</v>
      </c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</row>
    <row r="908" spans="1:38" s="50" customFormat="1" ht="15">
      <c r="A908" t="str">
        <f t="shared" si="14"/>
        <v>SteiermarkBerufskraftfahrer/Berufskraftfahrerin</v>
      </c>
      <c r="B908">
        <v>908</v>
      </c>
      <c r="C908" t="s">
        <v>265</v>
      </c>
      <c r="D908" t="s">
        <v>56</v>
      </c>
      <c r="E908" s="51">
        <v>1</v>
      </c>
      <c r="F908">
        <v>1</v>
      </c>
      <c r="G908">
        <v>1</v>
      </c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</row>
    <row r="909" spans="1:38" s="50" customFormat="1" ht="15">
      <c r="A909" t="str">
        <f t="shared" si="14"/>
        <v>SteiermarkBeschriftungsdesign und Werbetechnik</v>
      </c>
      <c r="B909">
        <v>909</v>
      </c>
      <c r="C909" t="s">
        <v>265</v>
      </c>
      <c r="D909" t="s">
        <v>57</v>
      </c>
      <c r="E909" s="51">
        <v>9</v>
      </c>
      <c r="F909">
        <v>6</v>
      </c>
      <c r="G909">
        <v>5</v>
      </c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</row>
    <row r="910" spans="1:38" s="50" customFormat="1" ht="15">
      <c r="A910" t="str">
        <f t="shared" si="14"/>
        <v>SteiermarkBetonbau</v>
      </c>
      <c r="B910">
        <v>910</v>
      </c>
      <c r="C910" t="s">
        <v>265</v>
      </c>
      <c r="D910" t="s">
        <v>58</v>
      </c>
      <c r="E910" s="51">
        <v>2</v>
      </c>
      <c r="F910">
        <v>1</v>
      </c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</row>
    <row r="911" spans="1:38" s="50" customFormat="1" ht="15">
      <c r="A911" t="str">
        <f t="shared" si="14"/>
        <v>SteiermarkBetriebsdienstleister/Betriebsdienstleisterin</v>
      </c>
      <c r="B911">
        <v>911</v>
      </c>
      <c r="C911" t="s">
        <v>265</v>
      </c>
      <c r="D911" t="s">
        <v>60</v>
      </c>
      <c r="E911" s="51">
        <v>3</v>
      </c>
      <c r="F911">
        <v>2</v>
      </c>
      <c r="G911">
        <v>2</v>
      </c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</row>
    <row r="912" spans="1:38" s="50" customFormat="1" ht="15">
      <c r="A912" t="str">
        <f t="shared" si="14"/>
        <v>SteiermarkBetriebslogistikkaufmann/Betriebslogistikkauffrau</v>
      </c>
      <c r="B912">
        <v>912</v>
      </c>
      <c r="C912" t="s">
        <v>265</v>
      </c>
      <c r="D912" t="s">
        <v>61</v>
      </c>
      <c r="E912" s="51">
        <v>84</v>
      </c>
      <c r="F912">
        <v>71</v>
      </c>
      <c r="G912">
        <v>66</v>
      </c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</row>
    <row r="913" spans="1:38" s="50" customFormat="1" ht="15">
      <c r="A913" t="str">
        <f t="shared" si="14"/>
        <v>SteiermarkBildhauerei</v>
      </c>
      <c r="B913">
        <v>913</v>
      </c>
      <c r="C913" t="s">
        <v>265</v>
      </c>
      <c r="D913" t="s">
        <v>63</v>
      </c>
      <c r="E913" s="51">
        <v>1</v>
      </c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</row>
    <row r="914" spans="1:38" s="50" customFormat="1" ht="15">
      <c r="A914" t="str">
        <f t="shared" si="14"/>
        <v>SteiermarkBodenleger/in</v>
      </c>
      <c r="B914">
        <v>914</v>
      </c>
      <c r="C914" t="s">
        <v>265</v>
      </c>
      <c r="D914" t="s">
        <v>66</v>
      </c>
      <c r="E914" s="51">
        <v>10</v>
      </c>
      <c r="F914">
        <v>5</v>
      </c>
      <c r="G914">
        <v>6</v>
      </c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</row>
    <row r="915" spans="1:38" s="50" customFormat="1" ht="15">
      <c r="A915" t="str">
        <f t="shared" si="14"/>
        <v>SteiermarkBuch- und Medienwirtschaft</v>
      </c>
      <c r="B915">
        <v>915</v>
      </c>
      <c r="C915" t="s">
        <v>265</v>
      </c>
      <c r="D915" t="s">
        <v>70</v>
      </c>
      <c r="E915" s="51">
        <v>7</v>
      </c>
      <c r="F915">
        <v>5</v>
      </c>
      <c r="G915">
        <v>7</v>
      </c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</row>
    <row r="916" spans="1:38" s="50" customFormat="1" ht="15">
      <c r="A916" t="str">
        <f t="shared" si="14"/>
        <v>SteiermarkBuchbindetechnik und Postpresstechnologie</v>
      </c>
      <c r="B916">
        <v>916</v>
      </c>
      <c r="C916" t="s">
        <v>265</v>
      </c>
      <c r="D916" t="s">
        <v>71</v>
      </c>
      <c r="E916" s="51">
        <v>9</v>
      </c>
      <c r="F916">
        <v>9</v>
      </c>
      <c r="G916">
        <v>7</v>
      </c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</row>
    <row r="917" spans="1:38" s="50" customFormat="1" ht="15">
      <c r="A917" t="str">
        <f t="shared" si="14"/>
        <v>SteiermarkBürokaufmann/Bürokauffrau</v>
      </c>
      <c r="B917">
        <v>917</v>
      </c>
      <c r="C917" t="s">
        <v>265</v>
      </c>
      <c r="D917" t="s">
        <v>73</v>
      </c>
      <c r="E917" s="51">
        <v>485</v>
      </c>
      <c r="F917">
        <v>436</v>
      </c>
      <c r="G917">
        <v>381</v>
      </c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</row>
    <row r="918" spans="1:38" s="50" customFormat="1" ht="15">
      <c r="A918" t="str">
        <f t="shared" si="14"/>
        <v>SteiermarkChemieverfahrenstechnik</v>
      </c>
      <c r="B918">
        <v>918</v>
      </c>
      <c r="C918" t="s">
        <v>265</v>
      </c>
      <c r="D918" t="s">
        <v>75</v>
      </c>
      <c r="E918" s="51">
        <v>1</v>
      </c>
      <c r="F918">
        <v>1</v>
      </c>
      <c r="G918">
        <v>1</v>
      </c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</row>
    <row r="919" spans="1:38" s="50" customFormat="1" ht="15">
      <c r="A919" t="str">
        <f t="shared" si="14"/>
        <v>SteiermarkChocolatier/Chocolatière</v>
      </c>
      <c r="B919">
        <v>919</v>
      </c>
      <c r="C919" t="s">
        <v>265</v>
      </c>
      <c r="D919" t="s">
        <v>77</v>
      </c>
      <c r="E919" s="51">
        <v>6</v>
      </c>
      <c r="F919">
        <v>5</v>
      </c>
      <c r="G919">
        <v>5</v>
      </c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</row>
    <row r="920" spans="1:38" s="50" customFormat="1" ht="15">
      <c r="A920" t="str">
        <f t="shared" si="14"/>
        <v>SteiermarkDachdecker/Dachdeckerin</v>
      </c>
      <c r="B920">
        <v>920</v>
      </c>
      <c r="C920" t="s">
        <v>265</v>
      </c>
      <c r="D920" t="s">
        <v>78</v>
      </c>
      <c r="E920" s="51">
        <v>8</v>
      </c>
      <c r="F920">
        <v>9</v>
      </c>
      <c r="G920">
        <v>6</v>
      </c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</row>
    <row r="921" spans="1:38" s="50" customFormat="1" ht="15">
      <c r="A921" t="str">
        <f t="shared" si="14"/>
        <v>SteiermarkDrogist/Drogistin</v>
      </c>
      <c r="B921">
        <v>921</v>
      </c>
      <c r="C921" t="s">
        <v>265</v>
      </c>
      <c r="D921" t="s">
        <v>80</v>
      </c>
      <c r="E921" s="51">
        <v>62</v>
      </c>
      <c r="F921">
        <v>51</v>
      </c>
      <c r="G921">
        <v>42</v>
      </c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</row>
    <row r="922" spans="1:38" s="50" customFormat="1" ht="15">
      <c r="A922" t="str">
        <f t="shared" si="14"/>
        <v>SteiermarkDrucktechnik</v>
      </c>
      <c r="B922">
        <v>922</v>
      </c>
      <c r="C922" t="s">
        <v>265</v>
      </c>
      <c r="D922" t="s">
        <v>81</v>
      </c>
      <c r="E922" s="51">
        <v>1</v>
      </c>
      <c r="F922">
        <v>1</v>
      </c>
      <c r="G922">
        <v>1</v>
      </c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</row>
    <row r="923" spans="1:38" s="50" customFormat="1" ht="15">
      <c r="A923" t="str">
        <f t="shared" si="14"/>
        <v>SteiermarkDruckvorstufentechniker/in</v>
      </c>
      <c r="B923">
        <v>923</v>
      </c>
      <c r="C923" t="s">
        <v>265</v>
      </c>
      <c r="D923" t="s">
        <v>82</v>
      </c>
      <c r="E923" s="51">
        <v>12</v>
      </c>
      <c r="F923">
        <v>11</v>
      </c>
      <c r="G923">
        <v>9</v>
      </c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</row>
    <row r="924" spans="1:38" s="50" customFormat="1" ht="15">
      <c r="A924" t="str">
        <f t="shared" si="14"/>
        <v>SteiermarkE-Commerce-Kaufmann/E-Commerce-Kauffrau</v>
      </c>
      <c r="B924">
        <v>924</v>
      </c>
      <c r="C924" t="s">
        <v>265</v>
      </c>
      <c r="D924" t="s">
        <v>83</v>
      </c>
      <c r="E924" s="51">
        <v>7</v>
      </c>
      <c r="F924">
        <v>6</v>
      </c>
      <c r="G924">
        <v>4</v>
      </c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</row>
    <row r="925" spans="1:38" s="50" customFormat="1" ht="15">
      <c r="A925" t="str">
        <f t="shared" si="14"/>
        <v>SteiermarkEDV-Kaufmann/-frau</v>
      </c>
      <c r="B925">
        <v>925</v>
      </c>
      <c r="C925" t="s">
        <v>265</v>
      </c>
      <c r="D925" t="s">
        <v>84</v>
      </c>
      <c r="E925" s="51">
        <v>1</v>
      </c>
      <c r="F925">
        <v>1</v>
      </c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</row>
    <row r="926" spans="1:38" s="50" customFormat="1" ht="15">
      <c r="A926" t="str">
        <f t="shared" si="14"/>
        <v>SteiermarkEinkäufer/Einkäuferin</v>
      </c>
      <c r="B926">
        <v>926</v>
      </c>
      <c r="C926" t="s">
        <v>265</v>
      </c>
      <c r="D926" t="s">
        <v>85</v>
      </c>
      <c r="E926" s="51">
        <v>7</v>
      </c>
      <c r="F926">
        <v>5</v>
      </c>
      <c r="G926">
        <v>6</v>
      </c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</row>
    <row r="927" spans="1:38" s="50" customFormat="1" ht="15">
      <c r="A927" t="str">
        <f t="shared" si="14"/>
        <v>SteiermarkEinzelhandel</v>
      </c>
      <c r="B927">
        <v>927</v>
      </c>
      <c r="C927" t="s">
        <v>265</v>
      </c>
      <c r="D927" t="s">
        <v>86</v>
      </c>
      <c r="E927" s="51">
        <v>1018</v>
      </c>
      <c r="F927">
        <v>904</v>
      </c>
      <c r="G927">
        <v>826</v>
      </c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</row>
    <row r="928" spans="1:38" s="50" customFormat="1" ht="15">
      <c r="A928" t="str">
        <f t="shared" si="14"/>
        <v>SteiermarkElektronik</v>
      </c>
      <c r="B928">
        <v>928</v>
      </c>
      <c r="C928" t="s">
        <v>265</v>
      </c>
      <c r="D928" t="s">
        <v>88</v>
      </c>
      <c r="E928" s="51">
        <v>17</v>
      </c>
      <c r="F928">
        <v>17</v>
      </c>
      <c r="G928">
        <v>13</v>
      </c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</row>
    <row r="929" spans="1:38" s="50" customFormat="1" ht="15">
      <c r="A929" t="str">
        <f t="shared" si="14"/>
        <v>SteiermarkElektrotechnik</v>
      </c>
      <c r="B929">
        <v>929</v>
      </c>
      <c r="C929" t="s">
        <v>265</v>
      </c>
      <c r="D929" t="s">
        <v>89</v>
      </c>
      <c r="E929" s="51">
        <v>134</v>
      </c>
      <c r="F929">
        <v>132</v>
      </c>
      <c r="G929">
        <v>133</v>
      </c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</row>
    <row r="930" spans="1:38" s="50" customFormat="1" ht="15">
      <c r="A930" t="str">
        <f t="shared" si="14"/>
        <v>SteiermarkEntsorgungs- und Recyclingfachkraft</v>
      </c>
      <c r="B930">
        <v>930</v>
      </c>
      <c r="C930" t="s">
        <v>265</v>
      </c>
      <c r="D930" t="s">
        <v>90</v>
      </c>
      <c r="E930" s="51">
        <v>3</v>
      </c>
      <c r="F930">
        <v>2</v>
      </c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</row>
    <row r="931" spans="1:38" s="50" customFormat="1" ht="15">
      <c r="A931" t="str">
        <f t="shared" si="14"/>
        <v>SteiermarkEventkaufmann/Eventkauffrau (gültig bis: 31.08.2026)</v>
      </c>
      <c r="B931">
        <v>931</v>
      </c>
      <c r="C931" t="s">
        <v>265</v>
      </c>
      <c r="D931" t="s">
        <v>91</v>
      </c>
      <c r="E931" s="51">
        <v>1</v>
      </c>
      <c r="F931">
        <v>1</v>
      </c>
      <c r="G931">
        <v>1</v>
      </c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</row>
    <row r="932" spans="1:38" s="50" customFormat="1" ht="15">
      <c r="A932" t="str">
        <f t="shared" si="14"/>
        <v>SteiermarkFahrradmechatronik (gültig bis: 31.12.2026)</v>
      </c>
      <c r="B932">
        <v>932</v>
      </c>
      <c r="C932" t="s">
        <v>265</v>
      </c>
      <c r="D932" t="s">
        <v>92</v>
      </c>
      <c r="E932" s="51">
        <v>1</v>
      </c>
      <c r="F932">
        <v>3</v>
      </c>
      <c r="G932">
        <v>3</v>
      </c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</row>
    <row r="933" spans="1:38" s="50" customFormat="1" ht="15">
      <c r="A933" t="str">
        <f t="shared" si="14"/>
        <v>SteiermarkFaserverbundtechnik (gültig bis: 31.12.2030)</v>
      </c>
      <c r="B933">
        <v>933</v>
      </c>
      <c r="C933" t="s">
        <v>265</v>
      </c>
      <c r="D933" t="s">
        <v>93</v>
      </c>
      <c r="E933" s="51"/>
      <c r="F933"/>
      <c r="G933">
        <v>1</v>
      </c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</row>
    <row r="934" spans="1:38" s="50" customFormat="1" ht="15">
      <c r="A934" t="str">
        <f t="shared" si="14"/>
        <v>SteiermarkFertigteilhausbau</v>
      </c>
      <c r="B934">
        <v>934</v>
      </c>
      <c r="C934" t="s">
        <v>265</v>
      </c>
      <c r="D934" t="s">
        <v>97</v>
      </c>
      <c r="E934" s="51">
        <v>3</v>
      </c>
      <c r="F934">
        <v>1</v>
      </c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</row>
    <row r="935" spans="1:38" s="50" customFormat="1" ht="15">
      <c r="A935" t="str">
        <f t="shared" si="14"/>
        <v>SteiermarkFertigungsmesstechnik (gültig bis: 31.08.2027)</v>
      </c>
      <c r="B935">
        <v>935</v>
      </c>
      <c r="C935" t="s">
        <v>265</v>
      </c>
      <c r="D935" t="s">
        <v>98</v>
      </c>
      <c r="E935" s="51">
        <v>11</v>
      </c>
      <c r="F935">
        <v>10</v>
      </c>
      <c r="G935">
        <v>9</v>
      </c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</row>
    <row r="936" spans="1:38" s="50" customFormat="1" ht="15">
      <c r="A936" t="str">
        <f t="shared" si="14"/>
        <v>SteiermarkFinanz- und Rechnungswesenassistenz</v>
      </c>
      <c r="B936">
        <v>936</v>
      </c>
      <c r="C936" t="s">
        <v>265</v>
      </c>
      <c r="D936" t="s">
        <v>99</v>
      </c>
      <c r="E936" s="51">
        <v>28</v>
      </c>
      <c r="F936">
        <v>24</v>
      </c>
      <c r="G936">
        <v>21</v>
      </c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</row>
    <row r="937" spans="1:38" s="50" customFormat="1" ht="15">
      <c r="A937" t="str">
        <f t="shared" si="14"/>
        <v>SteiermarkFinanzdienstleistungskaufmann/ Finanzdienstleistungskauffrau</v>
      </c>
      <c r="B937">
        <v>937</v>
      </c>
      <c r="C937" t="s">
        <v>265</v>
      </c>
      <c r="D937" t="s">
        <v>100</v>
      </c>
      <c r="E937" s="51">
        <v>5</v>
      </c>
      <c r="F937">
        <v>7</v>
      </c>
      <c r="G937">
        <v>8</v>
      </c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</row>
    <row r="938" spans="1:38" s="50" customFormat="1" ht="15">
      <c r="A938" t="str">
        <f t="shared" si="14"/>
        <v>SteiermarkFitnessbetreuung</v>
      </c>
      <c r="B938">
        <v>938</v>
      </c>
      <c r="C938" t="s">
        <v>265</v>
      </c>
      <c r="D938" t="s">
        <v>101</v>
      </c>
      <c r="E938" s="51">
        <v>10</v>
      </c>
      <c r="F938">
        <v>15</v>
      </c>
      <c r="G938">
        <v>11</v>
      </c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</row>
    <row r="939" spans="1:38" s="50" customFormat="1" ht="15">
      <c r="A939" t="str">
        <f t="shared" si="14"/>
        <v>SteiermarkFleischverarbeitung</v>
      </c>
      <c r="B939">
        <v>939</v>
      </c>
      <c r="C939" t="s">
        <v>265</v>
      </c>
      <c r="D939" t="s">
        <v>103</v>
      </c>
      <c r="E939" s="51">
        <v>5</v>
      </c>
      <c r="F939">
        <v>4</v>
      </c>
      <c r="G939">
        <v>2</v>
      </c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</row>
    <row r="940" spans="1:38" s="50" customFormat="1" ht="15">
      <c r="A940" t="str">
        <f t="shared" si="14"/>
        <v>SteiermarkFleischverkauf</v>
      </c>
      <c r="B940">
        <v>940</v>
      </c>
      <c r="C940" t="s">
        <v>265</v>
      </c>
      <c r="D940" t="s">
        <v>104</v>
      </c>
      <c r="E940" s="51">
        <v>2</v>
      </c>
      <c r="F940">
        <v>2</v>
      </c>
      <c r="G940">
        <v>2</v>
      </c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</row>
    <row r="941" spans="1:38" s="50" customFormat="1" ht="15">
      <c r="A941" t="str">
        <f t="shared" si="14"/>
        <v>SteiermarkFlorist/Floristin</v>
      </c>
      <c r="B941">
        <v>941</v>
      </c>
      <c r="C941" t="s">
        <v>265</v>
      </c>
      <c r="D941" t="s">
        <v>105</v>
      </c>
      <c r="E941" s="51">
        <v>46</v>
      </c>
      <c r="F941">
        <v>47</v>
      </c>
      <c r="G941">
        <v>42</v>
      </c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</row>
    <row r="942" spans="1:38" s="50" customFormat="1" ht="15">
      <c r="A942" t="str">
        <f t="shared" si="14"/>
        <v>SteiermarkFoto- und Multimediakaufmann/-frau</v>
      </c>
      <c r="B942">
        <v>942</v>
      </c>
      <c r="C942" t="s">
        <v>265</v>
      </c>
      <c r="D942" t="s">
        <v>107</v>
      </c>
      <c r="E942" s="51"/>
      <c r="F942">
        <v>1</v>
      </c>
      <c r="G942">
        <v>1</v>
      </c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</row>
    <row r="943" spans="1:38" s="50" customFormat="1" ht="15">
      <c r="A943" t="str">
        <f t="shared" si="14"/>
        <v>SteiermarkFriedhofs- und Ziergärtner/in</v>
      </c>
      <c r="B943">
        <v>943</v>
      </c>
      <c r="C943" t="s">
        <v>265</v>
      </c>
      <c r="D943" t="s">
        <v>108</v>
      </c>
      <c r="E943" s="51">
        <v>1</v>
      </c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</row>
    <row r="944" spans="1:38" s="50" customFormat="1" ht="15">
      <c r="A944" t="str">
        <f t="shared" si="14"/>
        <v>SteiermarkFriseur (Stylist)/Friseurin (Stylistin)</v>
      </c>
      <c r="B944">
        <v>944</v>
      </c>
      <c r="C944" t="s">
        <v>265</v>
      </c>
      <c r="D944" t="s">
        <v>109</v>
      </c>
      <c r="E944" s="51">
        <v>269</v>
      </c>
      <c r="F944">
        <v>257</v>
      </c>
      <c r="G944">
        <v>253</v>
      </c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</row>
    <row r="945" spans="1:38" s="50" customFormat="1" ht="15">
      <c r="A945" t="str">
        <f t="shared" si="14"/>
        <v>SteiermarkFußpflege (Podologie)</v>
      </c>
      <c r="B945">
        <v>945</v>
      </c>
      <c r="C945" t="s">
        <v>265</v>
      </c>
      <c r="D945" t="s">
        <v>561</v>
      </c>
      <c r="E945" s="51">
        <v>69</v>
      </c>
      <c r="F945">
        <v>40</v>
      </c>
      <c r="G945">
        <v>26</v>
      </c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</row>
    <row r="946" spans="1:38" s="50" customFormat="1" ht="15">
      <c r="A946" t="str">
        <f t="shared" si="14"/>
        <v>SteiermarkGarten- und Grünflächengestaltung</v>
      </c>
      <c r="B946">
        <v>946</v>
      </c>
      <c r="C946" t="s">
        <v>265</v>
      </c>
      <c r="D946" t="s">
        <v>110</v>
      </c>
      <c r="E946" s="51">
        <v>11</v>
      </c>
      <c r="F946">
        <v>10</v>
      </c>
      <c r="G946">
        <v>5</v>
      </c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</row>
    <row r="947" spans="1:38" s="50" customFormat="1" ht="15">
      <c r="A947" t="str">
        <f t="shared" si="14"/>
        <v>SteiermarkGastronomiefachmann/Gastronomiefachfrau</v>
      </c>
      <c r="B947">
        <v>947</v>
      </c>
      <c r="C947" t="s">
        <v>265</v>
      </c>
      <c r="D947" t="s">
        <v>111</v>
      </c>
      <c r="E947" s="51">
        <v>84</v>
      </c>
      <c r="F947">
        <v>84</v>
      </c>
      <c r="G947">
        <v>88</v>
      </c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</row>
    <row r="948" spans="1:38" s="50" customFormat="1" ht="15">
      <c r="A948" t="str">
        <f t="shared" si="14"/>
        <v>SteiermarkGeoinformationstechnik (gültig bis: 30.06.2024)</v>
      </c>
      <c r="B948">
        <v>948</v>
      </c>
      <c r="C948" t="s">
        <v>265</v>
      </c>
      <c r="D948" t="s">
        <v>112</v>
      </c>
      <c r="E948" s="51">
        <v>1</v>
      </c>
      <c r="F948">
        <v>1</v>
      </c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</row>
    <row r="949" spans="1:38" s="50" customFormat="1" ht="15">
      <c r="A949" t="str">
        <f t="shared" si="14"/>
        <v>SteiermarkGlasbautechnik</v>
      </c>
      <c r="B949">
        <v>949</v>
      </c>
      <c r="C949" t="s">
        <v>265</v>
      </c>
      <c r="D949" t="s">
        <v>115</v>
      </c>
      <c r="E949" s="51">
        <v>4</v>
      </c>
      <c r="F949">
        <v>4</v>
      </c>
      <c r="G949">
        <v>3</v>
      </c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</row>
    <row r="950" spans="1:38" s="50" customFormat="1" ht="15">
      <c r="A950" t="str">
        <f t="shared" si="14"/>
        <v>SteiermarkGlasbläser/in und Glasinstrumentenerzeuger/in</v>
      </c>
      <c r="B950">
        <v>950</v>
      </c>
      <c r="C950" t="s">
        <v>265</v>
      </c>
      <c r="D950" t="s">
        <v>116</v>
      </c>
      <c r="E950" s="51">
        <v>1</v>
      </c>
      <c r="F950">
        <v>1</v>
      </c>
      <c r="G950">
        <v>1</v>
      </c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</row>
    <row r="951" spans="1:38" s="50" customFormat="1" ht="15">
      <c r="A951" t="str">
        <f t="shared" si="14"/>
        <v>SteiermarkGold- und Silberschmied/in und Juwelier/in</v>
      </c>
      <c r="B951">
        <v>951</v>
      </c>
      <c r="C951" t="s">
        <v>265</v>
      </c>
      <c r="D951" t="s">
        <v>120</v>
      </c>
      <c r="E951" s="51">
        <v>9</v>
      </c>
      <c r="F951">
        <v>7</v>
      </c>
      <c r="G951">
        <v>8</v>
      </c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</row>
    <row r="952" spans="1:38" s="50" customFormat="1" ht="15">
      <c r="A952" t="str">
        <f t="shared" si="14"/>
        <v>SteiermarkGroßhandelskaufmann/Großhandelskauffrau</v>
      </c>
      <c r="B952">
        <v>952</v>
      </c>
      <c r="C952" t="s">
        <v>265</v>
      </c>
      <c r="D952" t="s">
        <v>122</v>
      </c>
      <c r="E952" s="51">
        <v>39</v>
      </c>
      <c r="F952">
        <v>40</v>
      </c>
      <c r="G952">
        <v>37</v>
      </c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</row>
    <row r="953" spans="1:38" s="50" customFormat="1" ht="15">
      <c r="A953" t="str">
        <f t="shared" si="14"/>
        <v>SteiermarkHafner/in</v>
      </c>
      <c r="B953">
        <v>953</v>
      </c>
      <c r="C953" t="s">
        <v>265</v>
      </c>
      <c r="D953" t="s">
        <v>123</v>
      </c>
      <c r="E953" s="51">
        <v>1</v>
      </c>
      <c r="F953">
        <v>1</v>
      </c>
      <c r="G953">
        <v>1</v>
      </c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</row>
    <row r="954" spans="1:38" s="50" customFormat="1" ht="15">
      <c r="A954" t="str">
        <f t="shared" si="14"/>
        <v>SteiermarkHarmonikamacher/in</v>
      </c>
      <c r="B954">
        <v>954</v>
      </c>
      <c r="C954" t="s">
        <v>265</v>
      </c>
      <c r="D954" t="s">
        <v>125</v>
      </c>
      <c r="E954" s="51"/>
      <c r="F954">
        <v>1</v>
      </c>
      <c r="G954">
        <v>1</v>
      </c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</row>
    <row r="955" spans="1:38" s="50" customFormat="1" ht="15">
      <c r="A955" t="str">
        <f t="shared" si="14"/>
        <v>SteiermarkHochbau (gültig bis: 31.12.2027)</v>
      </c>
      <c r="B955">
        <v>955</v>
      </c>
      <c r="C955" t="s">
        <v>265</v>
      </c>
      <c r="D955" t="s">
        <v>562</v>
      </c>
      <c r="E955" s="51">
        <v>1</v>
      </c>
      <c r="F955">
        <v>3</v>
      </c>
      <c r="G955">
        <v>3</v>
      </c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</row>
    <row r="956" spans="1:38" s="50" customFormat="1" ht="15">
      <c r="A956" t="str">
        <f t="shared" si="14"/>
        <v>SteiermarkHolztechnik</v>
      </c>
      <c r="B956">
        <v>956</v>
      </c>
      <c r="C956" t="s">
        <v>265</v>
      </c>
      <c r="D956" t="s">
        <v>131</v>
      </c>
      <c r="E956" s="51">
        <v>10</v>
      </c>
      <c r="F956">
        <v>5</v>
      </c>
      <c r="G956">
        <v>5</v>
      </c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</row>
    <row r="957" spans="1:38" s="50" customFormat="1" ht="15">
      <c r="A957" t="str">
        <f t="shared" si="14"/>
        <v>SteiermarkHörgeräteakustiker/in</v>
      </c>
      <c r="B957">
        <v>957</v>
      </c>
      <c r="C957" t="s">
        <v>265</v>
      </c>
      <c r="D957" t="s">
        <v>132</v>
      </c>
      <c r="E957" s="51">
        <v>4</v>
      </c>
      <c r="F957">
        <v>5</v>
      </c>
      <c r="G957">
        <v>7</v>
      </c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</row>
    <row r="958" spans="1:38" s="50" customFormat="1" ht="15">
      <c r="A958" t="str">
        <f t="shared" si="14"/>
        <v>SteiermarkHotel- und Gastgewerbeassistent/in</v>
      </c>
      <c r="B958">
        <v>958</v>
      </c>
      <c r="C958" t="s">
        <v>265</v>
      </c>
      <c r="D958" t="s">
        <v>133</v>
      </c>
      <c r="E958" s="51">
        <v>70</v>
      </c>
      <c r="F958">
        <v>74</v>
      </c>
      <c r="G958">
        <v>62</v>
      </c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</row>
    <row r="959" spans="1:38" s="50" customFormat="1" ht="15">
      <c r="A959" t="str">
        <f t="shared" si="14"/>
        <v>SteiermarkHotel- und Restaurantfachmann/Hotel- und Restaurantfachfrau</v>
      </c>
      <c r="B959">
        <v>959</v>
      </c>
      <c r="C959" t="s">
        <v>265</v>
      </c>
      <c r="D959" t="s">
        <v>134</v>
      </c>
      <c r="E959" s="51">
        <v>53</v>
      </c>
      <c r="F959">
        <v>73</v>
      </c>
      <c r="G959">
        <v>80</v>
      </c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</row>
    <row r="960" spans="1:38" s="50" customFormat="1" ht="15">
      <c r="A960" t="str">
        <f t="shared" ref="A960:A1023" si="15">C960&amp;D960</f>
        <v>SteiermarkHotelkaufmann/Hotelkauffrau</v>
      </c>
      <c r="B960">
        <v>960</v>
      </c>
      <c r="C960" t="s">
        <v>265</v>
      </c>
      <c r="D960" t="s">
        <v>135</v>
      </c>
      <c r="E960" s="51">
        <v>15</v>
      </c>
      <c r="F960">
        <v>18</v>
      </c>
      <c r="G960">
        <v>21</v>
      </c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</row>
    <row r="961" spans="1:38" s="50" customFormat="1" ht="15">
      <c r="A961" t="str">
        <f t="shared" si="15"/>
        <v>SteiermarkImmobilienkaufmann/Immobilienkauffrau</v>
      </c>
      <c r="B961">
        <v>961</v>
      </c>
      <c r="C961" t="s">
        <v>265</v>
      </c>
      <c r="D961" t="s">
        <v>137</v>
      </c>
      <c r="E961" s="51">
        <v>9</v>
      </c>
      <c r="F961">
        <v>7</v>
      </c>
      <c r="G961">
        <v>13</v>
      </c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</row>
    <row r="962" spans="1:38" s="50" customFormat="1" ht="15">
      <c r="A962" t="str">
        <f t="shared" si="15"/>
        <v>SteiermarkIndustriekaufmann/Industriekauffrau (gültig bis: 31.08.2026)</v>
      </c>
      <c r="B962">
        <v>962</v>
      </c>
      <c r="C962" t="s">
        <v>265</v>
      </c>
      <c r="D962" t="s">
        <v>138</v>
      </c>
      <c r="E962" s="51">
        <v>116</v>
      </c>
      <c r="F962">
        <v>117</v>
      </c>
      <c r="G962">
        <v>95</v>
      </c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</row>
    <row r="963" spans="1:38" s="50" customFormat="1" ht="15">
      <c r="A963" t="str">
        <f t="shared" si="15"/>
        <v>SteiermarkInformationstechnologie</v>
      </c>
      <c r="B963">
        <v>963</v>
      </c>
      <c r="C963" t="s">
        <v>265</v>
      </c>
      <c r="D963" t="s">
        <v>34</v>
      </c>
      <c r="E963" s="51">
        <v>14</v>
      </c>
      <c r="F963">
        <v>15</v>
      </c>
      <c r="G963">
        <v>14</v>
      </c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</row>
    <row r="964" spans="1:38" s="50" customFormat="1" ht="15">
      <c r="A964" t="str">
        <f t="shared" si="15"/>
        <v>SteiermarkInstallations- und Gebäudetechnik</v>
      </c>
      <c r="B964">
        <v>964</v>
      </c>
      <c r="C964" t="s">
        <v>265</v>
      </c>
      <c r="D964" t="s">
        <v>141</v>
      </c>
      <c r="E964" s="51">
        <v>20</v>
      </c>
      <c r="F964">
        <v>14</v>
      </c>
      <c r="G964">
        <v>19</v>
      </c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</row>
    <row r="965" spans="1:38" s="50" customFormat="1" ht="15">
      <c r="A965" t="str">
        <f t="shared" si="15"/>
        <v>SteiermarkKälteanlagentechnik</v>
      </c>
      <c r="B965">
        <v>965</v>
      </c>
      <c r="C965" t="s">
        <v>265</v>
      </c>
      <c r="D965" t="s">
        <v>142</v>
      </c>
      <c r="E965" s="51">
        <v>2</v>
      </c>
      <c r="F965">
        <v>5</v>
      </c>
      <c r="G965">
        <v>6</v>
      </c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</row>
    <row r="966" spans="1:38" s="50" customFormat="1" ht="15">
      <c r="A966" t="str">
        <f t="shared" si="15"/>
        <v>SteiermarkKanzleiassistent/Kanzleiassistentin</v>
      </c>
      <c r="B966">
        <v>966</v>
      </c>
      <c r="C966" t="s">
        <v>265</v>
      </c>
      <c r="D966" t="s">
        <v>143</v>
      </c>
      <c r="E966" s="51">
        <v>7</v>
      </c>
      <c r="F966">
        <v>5</v>
      </c>
      <c r="G966">
        <v>5</v>
      </c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</row>
    <row r="967" spans="1:38" s="50" customFormat="1" ht="15">
      <c r="A967" t="str">
        <f t="shared" si="15"/>
        <v>SteiermarkKarosseriebautechnik</v>
      </c>
      <c r="B967">
        <v>967</v>
      </c>
      <c r="C967" t="s">
        <v>265</v>
      </c>
      <c r="D967" t="s">
        <v>31</v>
      </c>
      <c r="E967" s="51">
        <v>28</v>
      </c>
      <c r="F967">
        <v>31</v>
      </c>
      <c r="G967">
        <v>26</v>
      </c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</row>
    <row r="968" spans="1:38" s="50" customFormat="1" ht="15">
      <c r="A968" t="str">
        <f t="shared" si="15"/>
        <v>SteiermarkKeramiker/in</v>
      </c>
      <c r="B968">
        <v>968</v>
      </c>
      <c r="C968" t="s">
        <v>265</v>
      </c>
      <c r="D968" t="s">
        <v>145</v>
      </c>
      <c r="E968" s="51">
        <v>1</v>
      </c>
      <c r="F968">
        <v>2</v>
      </c>
      <c r="G968">
        <v>1</v>
      </c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</row>
    <row r="969" spans="1:38" s="50" customFormat="1" ht="15">
      <c r="A969" t="str">
        <f t="shared" si="15"/>
        <v>SteiermarkKlavierbau</v>
      </c>
      <c r="B969">
        <v>969</v>
      </c>
      <c r="C969" t="s">
        <v>265</v>
      </c>
      <c r="D969" t="s">
        <v>147</v>
      </c>
      <c r="E969" s="51">
        <v>1</v>
      </c>
      <c r="F969">
        <v>1</v>
      </c>
      <c r="G969">
        <v>1</v>
      </c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</row>
    <row r="970" spans="1:38" s="50" customFormat="1" ht="15">
      <c r="A970" t="str">
        <f t="shared" si="15"/>
        <v>SteiermarkKoch/Köchin</v>
      </c>
      <c r="B970">
        <v>970</v>
      </c>
      <c r="C970" t="s">
        <v>265</v>
      </c>
      <c r="D970" t="s">
        <v>148</v>
      </c>
      <c r="E970" s="51">
        <v>120</v>
      </c>
      <c r="F970">
        <v>121</v>
      </c>
      <c r="G970">
        <v>106</v>
      </c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</row>
    <row r="971" spans="1:38" s="50" customFormat="1" ht="15">
      <c r="A971" t="str">
        <f t="shared" si="15"/>
        <v>SteiermarkKonditorei (Zuckerbäckerei)</v>
      </c>
      <c r="B971">
        <v>971</v>
      </c>
      <c r="C971" t="s">
        <v>265</v>
      </c>
      <c r="D971" t="s">
        <v>149</v>
      </c>
      <c r="E971" s="51">
        <v>97</v>
      </c>
      <c r="F971">
        <v>81</v>
      </c>
      <c r="G971">
        <v>70</v>
      </c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</row>
    <row r="972" spans="1:38" s="50" customFormat="1" ht="15">
      <c r="A972" t="str">
        <f t="shared" si="15"/>
        <v>SteiermarkKonstrukteur/in</v>
      </c>
      <c r="B972">
        <v>972</v>
      </c>
      <c r="C972" t="s">
        <v>265</v>
      </c>
      <c r="D972" t="s">
        <v>150</v>
      </c>
      <c r="E972" s="51">
        <v>13</v>
      </c>
      <c r="F972">
        <v>14</v>
      </c>
      <c r="G972">
        <v>13</v>
      </c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</row>
    <row r="973" spans="1:38" s="50" customFormat="1" ht="15">
      <c r="A973" t="str">
        <f t="shared" si="15"/>
        <v>SteiermarkKosmetik (Kosmetologie)</v>
      </c>
      <c r="B973">
        <v>973</v>
      </c>
      <c r="C973" t="s">
        <v>265</v>
      </c>
      <c r="D973" t="s">
        <v>563</v>
      </c>
      <c r="E973" s="51">
        <v>9</v>
      </c>
      <c r="F973">
        <v>6</v>
      </c>
      <c r="G973">
        <v>8</v>
      </c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</row>
    <row r="974" spans="1:38" s="50" customFormat="1" ht="15">
      <c r="A974" t="str">
        <f t="shared" si="15"/>
        <v>SteiermarkKosmetik (Kosmetologie) / Fußpflege (Podologie)</v>
      </c>
      <c r="B974">
        <v>974</v>
      </c>
      <c r="C974" t="s">
        <v>265</v>
      </c>
      <c r="D974" t="s">
        <v>564</v>
      </c>
      <c r="E974" s="51"/>
      <c r="F974">
        <v>20</v>
      </c>
      <c r="G974">
        <v>38</v>
      </c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</row>
    <row r="975" spans="1:38" s="50" customFormat="1" ht="15">
      <c r="A975" t="str">
        <f t="shared" si="15"/>
        <v>SteiermarkKraftfahrzeugtechnik</v>
      </c>
      <c r="B975">
        <v>975</v>
      </c>
      <c r="C975" t="s">
        <v>265</v>
      </c>
      <c r="D975" t="s">
        <v>4</v>
      </c>
      <c r="E975" s="51">
        <v>76</v>
      </c>
      <c r="F975">
        <v>87</v>
      </c>
      <c r="G975">
        <v>84</v>
      </c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</row>
    <row r="976" spans="1:38" s="50" customFormat="1" ht="15">
      <c r="A976" t="str">
        <f t="shared" si="15"/>
        <v>SteiermarkKunststofftechnologie</v>
      </c>
      <c r="B976">
        <v>976</v>
      </c>
      <c r="C976" t="s">
        <v>265</v>
      </c>
      <c r="D976" t="s">
        <v>152</v>
      </c>
      <c r="E976" s="51">
        <v>7</v>
      </c>
      <c r="F976">
        <v>7</v>
      </c>
      <c r="G976">
        <v>8</v>
      </c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</row>
    <row r="977" spans="1:38" s="50" customFormat="1" ht="15">
      <c r="A977" t="str">
        <f t="shared" si="15"/>
        <v>SteiermarkKunststoffverfahrenstechnik</v>
      </c>
      <c r="B977">
        <v>977</v>
      </c>
      <c r="C977" t="s">
        <v>265</v>
      </c>
      <c r="D977" t="s">
        <v>153</v>
      </c>
      <c r="E977" s="51">
        <v>2</v>
      </c>
      <c r="F977">
        <v>1</v>
      </c>
      <c r="G977">
        <v>1</v>
      </c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</row>
    <row r="978" spans="1:38" s="50" customFormat="1" ht="15">
      <c r="A978" t="str">
        <f t="shared" si="15"/>
        <v>SteiermarkLackiertechnik</v>
      </c>
      <c r="B978">
        <v>978</v>
      </c>
      <c r="C978" t="s">
        <v>265</v>
      </c>
      <c r="D978" t="s">
        <v>156</v>
      </c>
      <c r="E978" s="51">
        <v>13</v>
      </c>
      <c r="F978">
        <v>14</v>
      </c>
      <c r="G978">
        <v>17</v>
      </c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</row>
    <row r="979" spans="1:38" s="50" customFormat="1" ht="15">
      <c r="A979" t="str">
        <f t="shared" si="15"/>
        <v>SteiermarkLand- und Baumaschinentechnik</v>
      </c>
      <c r="B979">
        <v>979</v>
      </c>
      <c r="C979" t="s">
        <v>265</v>
      </c>
      <c r="D979" t="s">
        <v>157</v>
      </c>
      <c r="E979" s="51">
        <v>8</v>
      </c>
      <c r="F979">
        <v>9</v>
      </c>
      <c r="G979">
        <v>7</v>
      </c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</row>
    <row r="980" spans="1:38" s="50" customFormat="1" ht="15">
      <c r="A980" t="str">
        <f t="shared" si="15"/>
        <v>SteiermarkLebensmitteltechnik</v>
      </c>
      <c r="B980">
        <v>980</v>
      </c>
      <c r="C980" t="s">
        <v>265</v>
      </c>
      <c r="D980" t="s">
        <v>158</v>
      </c>
      <c r="E980" s="51">
        <v>2</v>
      </c>
      <c r="F980">
        <v>2</v>
      </c>
      <c r="G980">
        <v>3</v>
      </c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</row>
    <row r="981" spans="1:38" s="50" customFormat="1" ht="15">
      <c r="A981" t="str">
        <f t="shared" si="15"/>
        <v>SteiermarkLuftfahrzeugtechnik</v>
      </c>
      <c r="B981">
        <v>981</v>
      </c>
      <c r="C981" t="s">
        <v>265</v>
      </c>
      <c r="D981" t="s">
        <v>160</v>
      </c>
      <c r="E981" s="51">
        <v>3</v>
      </c>
      <c r="F981">
        <v>3</v>
      </c>
      <c r="G981">
        <v>7</v>
      </c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</row>
    <row r="982" spans="1:38" s="50" customFormat="1" ht="15">
      <c r="A982" t="str">
        <f t="shared" si="15"/>
        <v>SteiermarkMaskenbildner/Maskenbildnerin (gültig bis: 31.12.2026)</v>
      </c>
      <c r="B982">
        <v>982</v>
      </c>
      <c r="C982" t="s">
        <v>265</v>
      </c>
      <c r="D982" t="s">
        <v>163</v>
      </c>
      <c r="E982" s="51">
        <v>4</v>
      </c>
      <c r="F982">
        <v>3</v>
      </c>
      <c r="G982">
        <v>3</v>
      </c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</row>
    <row r="983" spans="1:38" s="50" customFormat="1" ht="15">
      <c r="A983" t="str">
        <f t="shared" si="15"/>
        <v>SteiermarkMasseur/Masseurin</v>
      </c>
      <c r="B983">
        <v>983</v>
      </c>
      <c r="C983" t="s">
        <v>265</v>
      </c>
      <c r="D983" t="s">
        <v>164</v>
      </c>
      <c r="E983" s="51">
        <v>13</v>
      </c>
      <c r="F983">
        <v>9</v>
      </c>
      <c r="G983">
        <v>8</v>
      </c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</row>
    <row r="984" spans="1:38" s="50" customFormat="1" ht="15">
      <c r="A984" t="str">
        <f t="shared" si="15"/>
        <v>SteiermarkMechatronik</v>
      </c>
      <c r="B984">
        <v>984</v>
      </c>
      <c r="C984" t="s">
        <v>265</v>
      </c>
      <c r="D984" t="s">
        <v>26</v>
      </c>
      <c r="E984" s="51">
        <v>74</v>
      </c>
      <c r="F984">
        <v>73</v>
      </c>
      <c r="G984">
        <v>74</v>
      </c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</row>
    <row r="985" spans="1:38" s="50" customFormat="1" ht="15">
      <c r="A985" t="str">
        <f t="shared" si="15"/>
        <v>SteiermarkMedizinproduktekaufmann/Medizinproduktekauffrau</v>
      </c>
      <c r="B985">
        <v>985</v>
      </c>
      <c r="C985" t="s">
        <v>265</v>
      </c>
      <c r="D985" t="s">
        <v>167</v>
      </c>
      <c r="E985" s="51">
        <v>8</v>
      </c>
      <c r="F985">
        <v>10</v>
      </c>
      <c r="G985">
        <v>8</v>
      </c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</row>
    <row r="986" spans="1:38" s="50" customFormat="1" ht="15">
      <c r="A986" t="str">
        <f t="shared" si="15"/>
        <v>SteiermarkMetallbearbeitung</v>
      </c>
      <c r="B986">
        <v>986</v>
      </c>
      <c r="C986" t="s">
        <v>265</v>
      </c>
      <c r="D986" t="s">
        <v>168</v>
      </c>
      <c r="E986" s="51">
        <v>1</v>
      </c>
      <c r="F986">
        <v>3</v>
      </c>
      <c r="G986">
        <v>3</v>
      </c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</row>
    <row r="987" spans="1:38" s="50" customFormat="1" ht="15">
      <c r="A987" t="str">
        <f t="shared" si="15"/>
        <v>SteiermarkMetalldesign</v>
      </c>
      <c r="B987">
        <v>987</v>
      </c>
      <c r="C987" t="s">
        <v>265</v>
      </c>
      <c r="D987" t="s">
        <v>169</v>
      </c>
      <c r="E987" s="51">
        <v>3</v>
      </c>
      <c r="F987">
        <v>2</v>
      </c>
      <c r="G987">
        <v>2</v>
      </c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</row>
    <row r="988" spans="1:38" s="50" customFormat="1" ht="15">
      <c r="A988" t="str">
        <f t="shared" si="15"/>
        <v>SteiermarkMetalltechnik</v>
      </c>
      <c r="B988">
        <v>988</v>
      </c>
      <c r="C988" t="s">
        <v>265</v>
      </c>
      <c r="D988" t="s">
        <v>33</v>
      </c>
      <c r="E988" s="51">
        <v>283</v>
      </c>
      <c r="F988">
        <v>274</v>
      </c>
      <c r="G988">
        <v>246</v>
      </c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</row>
    <row r="989" spans="1:38" s="50" customFormat="1" ht="15">
      <c r="A989" t="str">
        <f t="shared" si="15"/>
        <v>SteiermarkMetallurgie und Umformtechnik</v>
      </c>
      <c r="B989">
        <v>989</v>
      </c>
      <c r="C989" t="s">
        <v>265</v>
      </c>
      <c r="D989" t="s">
        <v>171</v>
      </c>
      <c r="E989" s="51">
        <v>15</v>
      </c>
      <c r="F989">
        <v>15</v>
      </c>
      <c r="G989">
        <v>14</v>
      </c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</row>
    <row r="990" spans="1:38" s="50" customFormat="1" ht="15">
      <c r="A990" t="str">
        <f t="shared" si="15"/>
        <v>SteiermarkMilchtechnologie</v>
      </c>
      <c r="B990">
        <v>990</v>
      </c>
      <c r="C990" t="s">
        <v>265</v>
      </c>
      <c r="D990" t="s">
        <v>173</v>
      </c>
      <c r="E990" s="51">
        <v>10</v>
      </c>
      <c r="F990">
        <v>12</v>
      </c>
      <c r="G990">
        <v>10</v>
      </c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</row>
    <row r="991" spans="1:38" s="50" customFormat="1" ht="15">
      <c r="A991" t="str">
        <f t="shared" si="15"/>
        <v>SteiermarkNah- und Distributionslogistik (gültig bis: 30.06.2025)</v>
      </c>
      <c r="B991">
        <v>991</v>
      </c>
      <c r="C991" t="s">
        <v>265</v>
      </c>
      <c r="D991" t="s">
        <v>565</v>
      </c>
      <c r="E991" s="51">
        <v>14</v>
      </c>
      <c r="F991">
        <v>11</v>
      </c>
      <c r="G991">
        <v>3</v>
      </c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</row>
    <row r="992" spans="1:38" s="50" customFormat="1" ht="15">
      <c r="A992" t="str">
        <f t="shared" si="15"/>
        <v>SteiermarkOberflächentechnik</v>
      </c>
      <c r="B992">
        <v>992</v>
      </c>
      <c r="C992" t="s">
        <v>265</v>
      </c>
      <c r="D992" t="s">
        <v>175</v>
      </c>
      <c r="E992" s="51">
        <v>2</v>
      </c>
      <c r="F992">
        <v>2</v>
      </c>
      <c r="G992">
        <v>2</v>
      </c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</row>
    <row r="993" spans="1:38" s="50" customFormat="1" ht="15">
      <c r="A993" t="str">
        <f t="shared" si="15"/>
        <v>SteiermarkOfenbau- und Verlegetechnik</v>
      </c>
      <c r="B993">
        <v>993</v>
      </c>
      <c r="C993" t="s">
        <v>265</v>
      </c>
      <c r="D993" t="s">
        <v>178</v>
      </c>
      <c r="E993" s="51"/>
      <c r="F993">
        <v>1</v>
      </c>
      <c r="G993">
        <v>1</v>
      </c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</row>
    <row r="994" spans="1:38" s="50" customFormat="1" ht="15">
      <c r="A994" t="str">
        <f t="shared" si="15"/>
        <v>SteiermarkOrgelbau</v>
      </c>
      <c r="B994">
        <v>994</v>
      </c>
      <c r="C994" t="s">
        <v>265</v>
      </c>
      <c r="D994" t="s">
        <v>180</v>
      </c>
      <c r="E994" s="51"/>
      <c r="F994">
        <v>1</v>
      </c>
      <c r="G994">
        <v>1</v>
      </c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</row>
    <row r="995" spans="1:38" s="50" customFormat="1" ht="15">
      <c r="A995" t="str">
        <f t="shared" si="15"/>
        <v>SteiermarkOrthopädieschuhmacher/in</v>
      </c>
      <c r="B995">
        <v>995</v>
      </c>
      <c r="C995" t="s">
        <v>265</v>
      </c>
      <c r="D995" t="s">
        <v>181</v>
      </c>
      <c r="E995" s="51">
        <v>5</v>
      </c>
      <c r="F995">
        <v>3</v>
      </c>
      <c r="G995">
        <v>3</v>
      </c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</row>
    <row r="996" spans="1:38" s="50" customFormat="1" ht="15">
      <c r="A996" t="str">
        <f t="shared" si="15"/>
        <v>SteiermarkOrthopädietechnik</v>
      </c>
      <c r="B996">
        <v>996</v>
      </c>
      <c r="C996" t="s">
        <v>265</v>
      </c>
      <c r="D996" t="s">
        <v>182</v>
      </c>
      <c r="E996" s="51">
        <v>9</v>
      </c>
      <c r="F996">
        <v>13</v>
      </c>
      <c r="G996">
        <v>12</v>
      </c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</row>
    <row r="997" spans="1:38" s="50" customFormat="1" ht="15">
      <c r="A997" t="str">
        <f t="shared" si="15"/>
        <v>SteiermarkPapiertechnik</v>
      </c>
      <c r="B997">
        <v>997</v>
      </c>
      <c r="C997" t="s">
        <v>265</v>
      </c>
      <c r="D997" t="s">
        <v>183</v>
      </c>
      <c r="E997" s="51">
        <v>10</v>
      </c>
      <c r="F997">
        <v>6</v>
      </c>
      <c r="G997">
        <v>6</v>
      </c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</row>
    <row r="998" spans="1:38" s="50" customFormat="1" ht="15">
      <c r="A998" t="str">
        <f t="shared" si="15"/>
        <v>SteiermarkPersonaldienstleistung</v>
      </c>
      <c r="B998">
        <v>998</v>
      </c>
      <c r="C998" t="s">
        <v>265</v>
      </c>
      <c r="D998" t="s">
        <v>184</v>
      </c>
      <c r="E998" s="51">
        <v>3</v>
      </c>
      <c r="F998">
        <v>4</v>
      </c>
      <c r="G998">
        <v>6</v>
      </c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</row>
    <row r="999" spans="1:38" s="50" customFormat="1" ht="15">
      <c r="A999" t="str">
        <f t="shared" si="15"/>
        <v>SteiermarkPflegeassistenz-AV</v>
      </c>
      <c r="B999">
        <v>999</v>
      </c>
      <c r="C999" t="s">
        <v>265</v>
      </c>
      <c r="D999" t="s">
        <v>186</v>
      </c>
      <c r="E999" s="51">
        <v>1</v>
      </c>
      <c r="F999">
        <v>7</v>
      </c>
      <c r="G999">
        <v>10</v>
      </c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</row>
    <row r="1000" spans="1:38" s="50" customFormat="1" ht="15">
      <c r="A1000" t="str">
        <f t="shared" si="15"/>
        <v>SteiermarkPflegefachassistenz-AV</v>
      </c>
      <c r="B1000">
        <v>1000</v>
      </c>
      <c r="C1000" t="s">
        <v>265</v>
      </c>
      <c r="D1000" t="s">
        <v>187</v>
      </c>
      <c r="E1000" s="51"/>
      <c r="F1000">
        <v>5</v>
      </c>
      <c r="G1000">
        <v>6</v>
      </c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</row>
    <row r="1001" spans="1:38" s="50" customFormat="1" ht="15">
      <c r="A1001" t="str">
        <f t="shared" si="15"/>
        <v>SteiermarkPharmatechnologie</v>
      </c>
      <c r="B1001">
        <v>1001</v>
      </c>
      <c r="C1001" t="s">
        <v>265</v>
      </c>
      <c r="D1001" t="s">
        <v>188</v>
      </c>
      <c r="E1001" s="51">
        <v>3</v>
      </c>
      <c r="F1001">
        <v>1</v>
      </c>
      <c r="G1001">
        <v>3</v>
      </c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</row>
    <row r="1002" spans="1:38" s="50" customFormat="1" ht="15">
      <c r="A1002" t="str">
        <f t="shared" si="15"/>
        <v>SteiermarkPharmazeutisch-kaufmännische Assistenz</v>
      </c>
      <c r="B1002">
        <v>1002</v>
      </c>
      <c r="C1002" t="s">
        <v>265</v>
      </c>
      <c r="D1002" t="s">
        <v>19</v>
      </c>
      <c r="E1002" s="51">
        <v>181</v>
      </c>
      <c r="F1002">
        <v>162</v>
      </c>
      <c r="G1002">
        <v>140</v>
      </c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</row>
    <row r="1003" spans="1:38" s="50" customFormat="1" ht="15">
      <c r="A1003" t="str">
        <f t="shared" si="15"/>
        <v>SteiermarkPlatten- und Fliesenleger/in</v>
      </c>
      <c r="B1003">
        <v>1003</v>
      </c>
      <c r="C1003" t="s">
        <v>265</v>
      </c>
      <c r="D1003" t="s">
        <v>190</v>
      </c>
      <c r="E1003" s="51">
        <v>6</v>
      </c>
      <c r="F1003">
        <v>2</v>
      </c>
      <c r="G1003">
        <v>3</v>
      </c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</row>
    <row r="1004" spans="1:38" s="50" customFormat="1" ht="15">
      <c r="A1004" t="str">
        <f t="shared" si="15"/>
        <v>SteiermarkProzesstechnik</v>
      </c>
      <c r="B1004">
        <v>1004</v>
      </c>
      <c r="C1004" t="s">
        <v>265</v>
      </c>
      <c r="D1004" t="s">
        <v>193</v>
      </c>
      <c r="E1004" s="51">
        <v>18</v>
      </c>
      <c r="F1004">
        <v>12</v>
      </c>
      <c r="G1004">
        <v>11</v>
      </c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</row>
    <row r="1005" spans="1:38" s="50" customFormat="1" ht="15">
      <c r="A1005" t="str">
        <f t="shared" si="15"/>
        <v>SteiermarkPrüftechnik - Schwerpunkt Physik</v>
      </c>
      <c r="B1005">
        <v>1005</v>
      </c>
      <c r="C1005" t="s">
        <v>265</v>
      </c>
      <c r="D1005" t="s">
        <v>195</v>
      </c>
      <c r="E1005" s="51">
        <v>5</v>
      </c>
      <c r="F1005">
        <v>8</v>
      </c>
      <c r="G1005">
        <v>12</v>
      </c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</row>
    <row r="1006" spans="1:38" s="50" customFormat="1" ht="15">
      <c r="A1006" t="str">
        <f t="shared" si="15"/>
        <v>SteiermarkRauchfangkehrer/Rauchfangkehrerin</v>
      </c>
      <c r="B1006">
        <v>1006</v>
      </c>
      <c r="C1006" t="s">
        <v>265</v>
      </c>
      <c r="D1006" t="s">
        <v>196</v>
      </c>
      <c r="E1006" s="51">
        <v>10</v>
      </c>
      <c r="F1006">
        <v>12</v>
      </c>
      <c r="G1006">
        <v>12</v>
      </c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</row>
    <row r="1007" spans="1:38" s="50" customFormat="1" ht="15">
      <c r="A1007" t="str">
        <f t="shared" si="15"/>
        <v>SteiermarkReinigungstechnik</v>
      </c>
      <c r="B1007">
        <v>1007</v>
      </c>
      <c r="C1007" t="s">
        <v>265</v>
      </c>
      <c r="D1007" t="s">
        <v>198</v>
      </c>
      <c r="E1007" s="51">
        <v>2</v>
      </c>
      <c r="F1007">
        <v>1</v>
      </c>
      <c r="G1007">
        <v>1</v>
      </c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</row>
    <row r="1008" spans="1:38" s="50" customFormat="1" ht="15">
      <c r="A1008" t="str">
        <f t="shared" si="15"/>
        <v>SteiermarkReisebürokaufmann / Reisebürokauffrau</v>
      </c>
      <c r="B1008">
        <v>1008</v>
      </c>
      <c r="C1008" t="s">
        <v>265</v>
      </c>
      <c r="D1008" t="s">
        <v>566</v>
      </c>
      <c r="E1008" s="51">
        <v>15</v>
      </c>
      <c r="F1008">
        <v>16</v>
      </c>
      <c r="G1008">
        <v>10</v>
      </c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</row>
    <row r="1009" spans="1:38" s="50" customFormat="1" ht="15">
      <c r="A1009" t="str">
        <f t="shared" si="15"/>
        <v>SteiermarkRestaurantfachmann/Restaurantfachfrau</v>
      </c>
      <c r="B1009">
        <v>1009</v>
      </c>
      <c r="C1009" t="s">
        <v>265</v>
      </c>
      <c r="D1009" t="s">
        <v>201</v>
      </c>
      <c r="E1009" s="51">
        <v>90</v>
      </c>
      <c r="F1009">
        <v>88</v>
      </c>
      <c r="G1009">
        <v>94</v>
      </c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</row>
    <row r="1010" spans="1:38" s="50" customFormat="1" ht="15">
      <c r="A1010" t="str">
        <f t="shared" si="15"/>
        <v>SteiermarkSattlerei</v>
      </c>
      <c r="B1010">
        <v>1010</v>
      </c>
      <c r="C1010" t="s">
        <v>265</v>
      </c>
      <c r="D1010" t="s">
        <v>203</v>
      </c>
      <c r="E1010" s="51">
        <v>2</v>
      </c>
      <c r="F1010">
        <v>3</v>
      </c>
      <c r="G1010">
        <v>3</v>
      </c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</row>
    <row r="1011" spans="1:38" s="50" customFormat="1" ht="15">
      <c r="A1011" t="str">
        <f t="shared" si="15"/>
        <v>SteiermarkSeilbahntechnik</v>
      </c>
      <c r="B1011">
        <v>1011</v>
      </c>
      <c r="C1011" t="s">
        <v>265</v>
      </c>
      <c r="D1011" t="s">
        <v>207</v>
      </c>
      <c r="E1011" s="51">
        <v>1</v>
      </c>
      <c r="F1011">
        <v>3</v>
      </c>
      <c r="G1011">
        <v>5</v>
      </c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</row>
    <row r="1012" spans="1:38" s="50" customFormat="1" ht="15">
      <c r="A1012" t="str">
        <f t="shared" si="15"/>
        <v>SteiermarkSpeditionskaufmann/Speditionskauffrau</v>
      </c>
      <c r="B1012">
        <v>1012</v>
      </c>
      <c r="C1012" t="s">
        <v>265</v>
      </c>
      <c r="D1012" t="s">
        <v>210</v>
      </c>
      <c r="E1012" s="51">
        <v>45</v>
      </c>
      <c r="F1012">
        <v>47</v>
      </c>
      <c r="G1012">
        <v>39</v>
      </c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</row>
    <row r="1013" spans="1:38" s="50" customFormat="1" ht="15">
      <c r="A1013" t="str">
        <f t="shared" si="15"/>
        <v>SteiermarkSpeditionslogistik</v>
      </c>
      <c r="B1013">
        <v>1013</v>
      </c>
      <c r="C1013" t="s">
        <v>265</v>
      </c>
      <c r="D1013" t="s">
        <v>211</v>
      </c>
      <c r="E1013" s="51">
        <v>6</v>
      </c>
      <c r="F1013">
        <v>2</v>
      </c>
      <c r="G1013">
        <v>4</v>
      </c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</row>
    <row r="1014" spans="1:38" s="50" customFormat="1" ht="15">
      <c r="A1014" t="str">
        <f t="shared" si="15"/>
        <v>SteiermarkSpengler/Spenglerin</v>
      </c>
      <c r="B1014">
        <v>1014</v>
      </c>
      <c r="C1014" t="s">
        <v>265</v>
      </c>
      <c r="D1014" t="s">
        <v>212</v>
      </c>
      <c r="E1014" s="51"/>
      <c r="F1014">
        <v>3</v>
      </c>
      <c r="G1014">
        <v>3</v>
      </c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</row>
    <row r="1015" spans="1:38" s="50" customFormat="1" ht="15">
      <c r="A1015" t="str">
        <f t="shared" si="15"/>
        <v>SteiermarkSportgerätefachkraft (gültig bis: 31.12.2026)</v>
      </c>
      <c r="B1015">
        <v>1015</v>
      </c>
      <c r="C1015" t="s">
        <v>265</v>
      </c>
      <c r="D1015" t="s">
        <v>214</v>
      </c>
      <c r="E1015" s="51">
        <v>4</v>
      </c>
      <c r="F1015">
        <v>3</v>
      </c>
      <c r="G1015">
        <v>2</v>
      </c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</row>
    <row r="1016" spans="1:38" s="50" customFormat="1" ht="15">
      <c r="A1016" t="str">
        <f t="shared" si="15"/>
        <v>SteiermarkSteinmetz/Steinmetzin</v>
      </c>
      <c r="B1016">
        <v>1016</v>
      </c>
      <c r="C1016" t="s">
        <v>265</v>
      </c>
      <c r="D1016" t="s">
        <v>216</v>
      </c>
      <c r="E1016" s="51">
        <v>1</v>
      </c>
      <c r="F1016">
        <v>2</v>
      </c>
      <c r="G1016">
        <v>1</v>
      </c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</row>
    <row r="1017" spans="1:38" s="50" customFormat="1" ht="15">
      <c r="A1017" t="str">
        <f t="shared" si="15"/>
        <v>SteiermarkSteinmetztechnik</v>
      </c>
      <c r="B1017">
        <v>1017</v>
      </c>
      <c r="C1017" t="s">
        <v>265</v>
      </c>
      <c r="D1017" t="s">
        <v>217</v>
      </c>
      <c r="E1017" s="51"/>
      <c r="F1017"/>
      <c r="G1017">
        <v>1</v>
      </c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</row>
    <row r="1018" spans="1:38" s="50" customFormat="1" ht="15">
      <c r="A1018" t="str">
        <f t="shared" si="15"/>
        <v>SteiermarkSteuerassistenz</v>
      </c>
      <c r="B1018">
        <v>1018</v>
      </c>
      <c r="C1018" t="s">
        <v>265</v>
      </c>
      <c r="D1018" t="s">
        <v>219</v>
      </c>
      <c r="E1018" s="51">
        <v>34</v>
      </c>
      <c r="F1018">
        <v>31</v>
      </c>
      <c r="G1018">
        <v>38</v>
      </c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</row>
    <row r="1019" spans="1:38" s="50" customFormat="1" ht="15">
      <c r="A1019" t="str">
        <f t="shared" si="15"/>
        <v>SteiermarkSystemgastronomiefachkraft</v>
      </c>
      <c r="B1019">
        <v>1019</v>
      </c>
      <c r="C1019" t="s">
        <v>265</v>
      </c>
      <c r="D1019" t="s">
        <v>225</v>
      </c>
      <c r="E1019" s="51">
        <v>22</v>
      </c>
      <c r="F1019">
        <v>28</v>
      </c>
      <c r="G1019">
        <v>26</v>
      </c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</row>
    <row r="1020" spans="1:38" s="50" customFormat="1" ht="15">
      <c r="A1020" t="str">
        <f t="shared" si="15"/>
        <v>SteiermarkTapezierer/in und Dekorateur/in</v>
      </c>
      <c r="B1020">
        <v>1020</v>
      </c>
      <c r="C1020" t="s">
        <v>265</v>
      </c>
      <c r="D1020" t="s">
        <v>226</v>
      </c>
      <c r="E1020" s="51">
        <v>12</v>
      </c>
      <c r="F1020">
        <v>11</v>
      </c>
      <c r="G1020">
        <v>12</v>
      </c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</row>
    <row r="1021" spans="1:38" s="50" customFormat="1" ht="15">
      <c r="A1021" t="str">
        <f t="shared" si="15"/>
        <v>SteiermarkTechnischer Zeichner/Technische Zeichnerin</v>
      </c>
      <c r="B1021">
        <v>1021</v>
      </c>
      <c r="C1021" t="s">
        <v>265</v>
      </c>
      <c r="D1021" t="s">
        <v>227</v>
      </c>
      <c r="E1021" s="51">
        <v>19</v>
      </c>
      <c r="F1021">
        <v>22</v>
      </c>
      <c r="G1021">
        <v>23</v>
      </c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</row>
    <row r="1022" spans="1:38" s="50" customFormat="1" ht="15">
      <c r="A1022" t="str">
        <f t="shared" si="15"/>
        <v>SteiermarkTextilchemie</v>
      </c>
      <c r="B1022">
        <v>1022</v>
      </c>
      <c r="C1022" t="s">
        <v>265</v>
      </c>
      <c r="D1022" t="s">
        <v>228</v>
      </c>
      <c r="E1022" s="51"/>
      <c r="F1022">
        <v>2</v>
      </c>
      <c r="G1022">
        <v>2</v>
      </c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</row>
    <row r="1023" spans="1:38" s="50" customFormat="1" ht="15">
      <c r="A1023" t="str">
        <f t="shared" si="15"/>
        <v>SteiermarkTextilgestaltung</v>
      </c>
      <c r="B1023">
        <v>1023</v>
      </c>
      <c r="C1023" t="s">
        <v>265</v>
      </c>
      <c r="D1023" t="s">
        <v>229</v>
      </c>
      <c r="E1023" s="51">
        <v>3</v>
      </c>
      <c r="F1023">
        <v>6</v>
      </c>
      <c r="G1023">
        <v>4</v>
      </c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</row>
    <row r="1024" spans="1:38" s="50" customFormat="1" ht="15">
      <c r="A1024" t="str">
        <f t="shared" ref="A1024:A1086" si="16">C1024&amp;D1024</f>
        <v>SteiermarkTextiltechnologie</v>
      </c>
      <c r="B1024">
        <v>1024</v>
      </c>
      <c r="C1024" t="s">
        <v>265</v>
      </c>
      <c r="D1024" t="s">
        <v>231</v>
      </c>
      <c r="E1024" s="51"/>
      <c r="F1024"/>
      <c r="G1024">
        <v>1</v>
      </c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</row>
    <row r="1025" spans="1:38" s="50" customFormat="1" ht="15">
      <c r="A1025" t="str">
        <f t="shared" si="16"/>
        <v>SteiermarkTiefbau</v>
      </c>
      <c r="B1025">
        <v>1025</v>
      </c>
      <c r="C1025" t="s">
        <v>265</v>
      </c>
      <c r="D1025" t="s">
        <v>232</v>
      </c>
      <c r="E1025" s="51">
        <v>4</v>
      </c>
      <c r="F1025">
        <v>6</v>
      </c>
      <c r="G1025">
        <v>3</v>
      </c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</row>
    <row r="1026" spans="1:38" s="50" customFormat="1" ht="15">
      <c r="A1026" t="str">
        <f t="shared" si="16"/>
        <v>SteiermarkTierärztliche Ordinationsassistenz</v>
      </c>
      <c r="B1026">
        <v>1026</v>
      </c>
      <c r="C1026" t="s">
        <v>265</v>
      </c>
      <c r="D1026" t="s">
        <v>234</v>
      </c>
      <c r="E1026" s="51">
        <v>19</v>
      </c>
      <c r="F1026">
        <v>16</v>
      </c>
      <c r="G1026">
        <v>22</v>
      </c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</row>
    <row r="1027" spans="1:38" s="50" customFormat="1" ht="15">
      <c r="A1027" t="str">
        <f t="shared" si="16"/>
        <v>SteiermarkTierpfleger/in</v>
      </c>
      <c r="B1027">
        <v>1027</v>
      </c>
      <c r="C1027" t="s">
        <v>265</v>
      </c>
      <c r="D1027" t="s">
        <v>235</v>
      </c>
      <c r="E1027" s="51">
        <v>8</v>
      </c>
      <c r="F1027">
        <v>11</v>
      </c>
      <c r="G1027">
        <v>9</v>
      </c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</row>
    <row r="1028" spans="1:38" s="50" customFormat="1" ht="15">
      <c r="A1028" t="str">
        <f t="shared" si="16"/>
        <v>SteiermarkTischlerei - Schwerpunkt Allgemeine Tischlerei</v>
      </c>
      <c r="B1028">
        <v>1028</v>
      </c>
      <c r="C1028" t="s">
        <v>265</v>
      </c>
      <c r="D1028" t="s">
        <v>236</v>
      </c>
      <c r="E1028" s="51">
        <v>47</v>
      </c>
      <c r="F1028">
        <v>43</v>
      </c>
      <c r="G1028">
        <v>37</v>
      </c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</row>
    <row r="1029" spans="1:38" s="50" customFormat="1" ht="15">
      <c r="A1029" t="str">
        <f t="shared" si="16"/>
        <v>SteiermarkTischlereitechnik - Schwerpunkt Modell- und Formenbau</v>
      </c>
      <c r="B1029">
        <v>1029</v>
      </c>
      <c r="C1029" t="s">
        <v>265</v>
      </c>
      <c r="D1029" t="s">
        <v>238</v>
      </c>
      <c r="E1029" s="51">
        <v>1</v>
      </c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</row>
    <row r="1030" spans="1:38" s="50" customFormat="1" ht="15">
      <c r="A1030" t="str">
        <f t="shared" si="16"/>
        <v>SteiermarkTischlereitechnik - Schwerpunkt Planung</v>
      </c>
      <c r="B1030">
        <v>1030</v>
      </c>
      <c r="C1030" t="s">
        <v>265</v>
      </c>
      <c r="D1030" t="s">
        <v>239</v>
      </c>
      <c r="E1030" s="51">
        <v>25</v>
      </c>
      <c r="F1030">
        <v>15</v>
      </c>
      <c r="G1030">
        <v>17</v>
      </c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</row>
    <row r="1031" spans="1:38" s="50" customFormat="1" ht="15">
      <c r="A1031" t="str">
        <f t="shared" si="16"/>
        <v>SteiermarkTischlereitechnik - Schwerpunkt Produktion</v>
      </c>
      <c r="B1031">
        <v>1031</v>
      </c>
      <c r="C1031" t="s">
        <v>265</v>
      </c>
      <c r="D1031" t="s">
        <v>240</v>
      </c>
      <c r="E1031" s="51">
        <v>11</v>
      </c>
      <c r="F1031">
        <v>14</v>
      </c>
      <c r="G1031">
        <v>12</v>
      </c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</row>
    <row r="1032" spans="1:38" s="50" customFormat="1" ht="15">
      <c r="A1032" t="str">
        <f t="shared" si="16"/>
        <v>SteiermarkVeranstaltungstechnik</v>
      </c>
      <c r="B1032">
        <v>1032</v>
      </c>
      <c r="C1032" t="s">
        <v>265</v>
      </c>
      <c r="D1032" t="s">
        <v>243</v>
      </c>
      <c r="E1032" s="51">
        <v>4</v>
      </c>
      <c r="F1032">
        <v>4</v>
      </c>
      <c r="G1032">
        <v>3</v>
      </c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</row>
    <row r="1033" spans="1:38" s="50" customFormat="1" ht="15">
      <c r="A1033" t="str">
        <f t="shared" si="16"/>
        <v>SteiermarkVerfahrenstechnik für Getreidewirtschaft</v>
      </c>
      <c r="B1033">
        <v>1033</v>
      </c>
      <c r="C1033" t="s">
        <v>265</v>
      </c>
      <c r="D1033" t="s">
        <v>244</v>
      </c>
      <c r="E1033" s="51">
        <v>1</v>
      </c>
      <c r="F1033">
        <v>1</v>
      </c>
      <c r="G1033">
        <v>1</v>
      </c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</row>
    <row r="1034" spans="1:38" s="50" customFormat="1" ht="15">
      <c r="A1034" t="str">
        <f t="shared" si="16"/>
        <v>SteiermarkVermessungs- und Geoinformationstechnik</v>
      </c>
      <c r="B1034">
        <v>1034</v>
      </c>
      <c r="C1034" t="s">
        <v>265</v>
      </c>
      <c r="D1034" t="s">
        <v>246</v>
      </c>
      <c r="E1034" s="51"/>
      <c r="F1034">
        <v>4</v>
      </c>
      <c r="G1034">
        <v>4</v>
      </c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</row>
    <row r="1035" spans="1:38" s="50" customFormat="1" ht="15">
      <c r="A1035" t="str">
        <f t="shared" si="16"/>
        <v>SteiermarkVermessungstechniker/in (gültig bis: 30.06.2024)</v>
      </c>
      <c r="B1035">
        <v>1035</v>
      </c>
      <c r="C1035" t="s">
        <v>265</v>
      </c>
      <c r="D1035" t="s">
        <v>247</v>
      </c>
      <c r="E1035" s="51">
        <v>11</v>
      </c>
      <c r="F1035">
        <v>9</v>
      </c>
      <c r="G1035">
        <v>8</v>
      </c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</row>
    <row r="1036" spans="1:38" s="50" customFormat="1" ht="15">
      <c r="A1036" t="str">
        <f t="shared" si="16"/>
        <v>SteiermarkVerpackungstechnik</v>
      </c>
      <c r="B1036">
        <v>1036</v>
      </c>
      <c r="C1036" t="s">
        <v>265</v>
      </c>
      <c r="D1036" t="s">
        <v>248</v>
      </c>
      <c r="E1036" s="51">
        <v>5</v>
      </c>
      <c r="F1036">
        <v>3</v>
      </c>
      <c r="G1036">
        <v>5</v>
      </c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</row>
    <row r="1037" spans="1:38" s="50" customFormat="1" ht="15">
      <c r="A1037" t="str">
        <f t="shared" si="16"/>
        <v>SteiermarkVersicherungskaufmann/Versicherungskauffrau</v>
      </c>
      <c r="B1037">
        <v>1037</v>
      </c>
      <c r="C1037" t="s">
        <v>265</v>
      </c>
      <c r="D1037" t="s">
        <v>249</v>
      </c>
      <c r="E1037" s="51">
        <v>55</v>
      </c>
      <c r="F1037">
        <v>61</v>
      </c>
      <c r="G1037">
        <v>65</v>
      </c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</row>
    <row r="1038" spans="1:38" s="50" customFormat="1" ht="15">
      <c r="A1038" t="str">
        <f t="shared" si="16"/>
        <v>SteiermarkVerwaltungsassistent/Verwaltungsassistentin</v>
      </c>
      <c r="B1038">
        <v>1038</v>
      </c>
      <c r="C1038" t="s">
        <v>265</v>
      </c>
      <c r="D1038" t="s">
        <v>250</v>
      </c>
      <c r="E1038" s="51">
        <v>182</v>
      </c>
      <c r="F1038">
        <v>202</v>
      </c>
      <c r="G1038">
        <v>214</v>
      </c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</row>
    <row r="1039" spans="1:38" s="50" customFormat="1" ht="15">
      <c r="A1039" t="str">
        <f t="shared" si="16"/>
        <v>SteiermarkWaffen- und Munitionshändler/in</v>
      </c>
      <c r="B1039">
        <v>1039</v>
      </c>
      <c r="C1039" t="s">
        <v>265</v>
      </c>
      <c r="D1039" t="s">
        <v>251</v>
      </c>
      <c r="E1039" s="51">
        <v>1</v>
      </c>
      <c r="F1039">
        <v>1</v>
      </c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</row>
    <row r="1040" spans="1:38" s="50" customFormat="1" ht="15">
      <c r="A1040" t="str">
        <f t="shared" si="16"/>
        <v>SteiermarkWerkstofftechnik</v>
      </c>
      <c r="B1040">
        <v>1040</v>
      </c>
      <c r="C1040" t="s">
        <v>265</v>
      </c>
      <c r="D1040" t="s">
        <v>255</v>
      </c>
      <c r="E1040" s="51">
        <v>39</v>
      </c>
      <c r="F1040">
        <v>41</v>
      </c>
      <c r="G1040">
        <v>36</v>
      </c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</row>
    <row r="1041" spans="1:38" s="50" customFormat="1" ht="15">
      <c r="A1041" t="str">
        <f t="shared" si="16"/>
        <v>SteiermarkZahnärztliche Fachassistenz</v>
      </c>
      <c r="B1041">
        <v>1041</v>
      </c>
      <c r="C1041" t="s">
        <v>265</v>
      </c>
      <c r="D1041" t="s">
        <v>257</v>
      </c>
      <c r="E1041" s="51">
        <v>12</v>
      </c>
      <c r="F1041">
        <v>18</v>
      </c>
      <c r="G1041">
        <v>23</v>
      </c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</row>
    <row r="1042" spans="1:38" s="50" customFormat="1" ht="15">
      <c r="A1042" t="str">
        <f t="shared" si="16"/>
        <v>SteiermarkZahntechnik</v>
      </c>
      <c r="B1042">
        <v>1042</v>
      </c>
      <c r="C1042" t="s">
        <v>265</v>
      </c>
      <c r="D1042" t="s">
        <v>258</v>
      </c>
      <c r="E1042" s="51">
        <v>33</v>
      </c>
      <c r="F1042">
        <v>32</v>
      </c>
      <c r="G1042">
        <v>27</v>
      </c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</row>
    <row r="1043" spans="1:38" s="50" customFormat="1" ht="15">
      <c r="A1043" t="str">
        <f t="shared" si="16"/>
        <v>SteiermarkZimmerei</v>
      </c>
      <c r="B1043">
        <v>1043</v>
      </c>
      <c r="C1043" t="s">
        <v>265</v>
      </c>
      <c r="D1043" t="s">
        <v>23</v>
      </c>
      <c r="E1043" s="51">
        <v>4</v>
      </c>
      <c r="F1043">
        <v>6</v>
      </c>
      <c r="G1043">
        <v>4</v>
      </c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</row>
    <row r="1044" spans="1:38" s="50" customFormat="1" ht="15">
      <c r="A1044" t="str">
        <f t="shared" si="16"/>
        <v>SteiermarkZimmereitechnik</v>
      </c>
      <c r="B1044">
        <v>1044</v>
      </c>
      <c r="C1044" t="s">
        <v>265</v>
      </c>
      <c r="D1044" t="s">
        <v>259</v>
      </c>
      <c r="E1044" s="51">
        <v>1</v>
      </c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</row>
    <row r="1045" spans="1:38" s="50" customFormat="1" ht="15">
      <c r="A1045" t="str">
        <f t="shared" si="16"/>
        <v>SteiermarkLabortechnik</v>
      </c>
      <c r="B1045">
        <v>1045</v>
      </c>
      <c r="C1045" t="s">
        <v>265</v>
      </c>
      <c r="D1045" t="s">
        <v>155</v>
      </c>
      <c r="E1045" s="51">
        <v>94</v>
      </c>
      <c r="F1045">
        <v>89</v>
      </c>
      <c r="G1045">
        <v>90</v>
      </c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</row>
    <row r="1046" spans="1:38" s="50" customFormat="1" ht="15">
      <c r="A1046" t="str">
        <f t="shared" si="16"/>
        <v>SteiermarkMaler- und Beschichtungstechnik</v>
      </c>
      <c r="B1046">
        <v>1046</v>
      </c>
      <c r="C1046" t="s">
        <v>265</v>
      </c>
      <c r="D1046" t="s">
        <v>569</v>
      </c>
      <c r="E1046" s="51">
        <v>59</v>
      </c>
      <c r="F1046">
        <v>54</v>
      </c>
      <c r="G1046">
        <v>53</v>
      </c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</row>
    <row r="1047" spans="1:38" s="50" customFormat="1" ht="15">
      <c r="A1047" t="str">
        <f t="shared" si="16"/>
        <v>SteiermarkMedienfachkraft</v>
      </c>
      <c r="B1047">
        <v>1047</v>
      </c>
      <c r="C1047" t="s">
        <v>265</v>
      </c>
      <c r="D1047" t="s">
        <v>570</v>
      </c>
      <c r="E1047" s="51">
        <v>19</v>
      </c>
      <c r="F1047">
        <v>14</v>
      </c>
      <c r="G1047">
        <v>10</v>
      </c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</row>
    <row r="1048" spans="1:38" s="50" customFormat="1" ht="15">
      <c r="A1048" t="str">
        <f t="shared" si="16"/>
        <v>SteiermarkStraßenerhaltungsfachkraft</v>
      </c>
      <c r="B1048">
        <v>1048</v>
      </c>
      <c r="C1048" t="s">
        <v>265</v>
      </c>
      <c r="D1048" t="s">
        <v>571</v>
      </c>
      <c r="E1048" s="51"/>
      <c r="F1048">
        <v>1</v>
      </c>
      <c r="G1048">
        <v>2</v>
      </c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</row>
    <row r="1049" spans="1:38" s="50" customFormat="1" ht="15">
      <c r="A1049" t="str">
        <f t="shared" si="16"/>
        <v>SteiermarkBrief-und Paketlogistik</v>
      </c>
      <c r="B1049">
        <v>1049</v>
      </c>
      <c r="C1049" t="s">
        <v>265</v>
      </c>
      <c r="D1049" t="s">
        <v>572</v>
      </c>
      <c r="E1049" s="51"/>
      <c r="F1049"/>
      <c r="G1049">
        <v>12</v>
      </c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</row>
    <row r="1050" spans="1:38" s="50" customFormat="1" ht="15">
      <c r="A1050" t="str">
        <f t="shared" si="16"/>
        <v>SteiermarkFachkraft für vegetarische Kulinarik (gültig bis: 31.12.2030)</v>
      </c>
      <c r="B1050">
        <v>1050</v>
      </c>
      <c r="C1050" t="s">
        <v>265</v>
      </c>
      <c r="D1050" t="s">
        <v>573</v>
      </c>
      <c r="E1050" s="51"/>
      <c r="F1050"/>
      <c r="G1050">
        <v>2</v>
      </c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</row>
    <row r="1051" spans="1:38" s="50" customFormat="1" ht="15">
      <c r="A1051" t="str">
        <f t="shared" si="16"/>
        <v>SteiermarkBauwerksabdichtungstechnik</v>
      </c>
      <c r="B1051">
        <v>1051</v>
      </c>
      <c r="C1051" t="s">
        <v>265</v>
      </c>
      <c r="D1051" t="s">
        <v>51</v>
      </c>
      <c r="E1051" s="51">
        <v>1</v>
      </c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</row>
    <row r="1052" spans="1:38" s="50" customFormat="1" ht="15">
      <c r="A1052" t="str">
        <f t="shared" si="16"/>
        <v>SteiermarkMobilitätsservice</v>
      </c>
      <c r="B1052">
        <v>1052</v>
      </c>
      <c r="C1052" t="s">
        <v>265</v>
      </c>
      <c r="D1052" t="s">
        <v>174</v>
      </c>
      <c r="E1052" s="51">
        <v>1</v>
      </c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</row>
    <row r="1053" spans="1:38" s="50" customFormat="1" ht="15">
      <c r="A1053" t="str">
        <f t="shared" si="16"/>
        <v>SteiermarkZahntechnische Fachassistenz (gültig bis: 31.12.2023)</v>
      </c>
      <c r="B1053">
        <v>1053</v>
      </c>
      <c r="C1053" t="s">
        <v>265</v>
      </c>
      <c r="D1053" t="s">
        <v>582</v>
      </c>
      <c r="E1053" s="51">
        <v>1</v>
      </c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</row>
    <row r="1054" spans="1:38" s="50" customFormat="1" ht="15">
      <c r="A1054" t="str">
        <f t="shared" si="16"/>
        <v>SteiermarkPhysiklaborant/in (gültig bis: 30.04.2022)</v>
      </c>
      <c r="B1054">
        <v>1054</v>
      </c>
      <c r="C1054" t="s">
        <v>265</v>
      </c>
      <c r="D1054" t="s">
        <v>189</v>
      </c>
      <c r="E1054" s="51">
        <v>5</v>
      </c>
      <c r="F1054">
        <v>2</v>
      </c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</row>
    <row r="1055" spans="1:38" s="50" customFormat="1" ht="15">
      <c r="A1055" t="str">
        <f t="shared" si="16"/>
        <v>SteiermarkPflasterer/Pflasterin</v>
      </c>
      <c r="B1055">
        <v>1055</v>
      </c>
      <c r="C1055" t="s">
        <v>265</v>
      </c>
      <c r="D1055" t="s">
        <v>185</v>
      </c>
      <c r="E1055" s="51">
        <v>1</v>
      </c>
      <c r="F1055">
        <v>1</v>
      </c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</row>
    <row r="1056" spans="1:38" s="50" customFormat="1" ht="15">
      <c r="A1056" t="str">
        <f t="shared" si="16"/>
        <v>SteiermarkTischlerei - Schwerpunkt Drechslerei</v>
      </c>
      <c r="B1056">
        <v>1056</v>
      </c>
      <c r="C1056" t="s">
        <v>265</v>
      </c>
      <c r="D1056" t="s">
        <v>237</v>
      </c>
      <c r="E1056" s="51">
        <v>1</v>
      </c>
      <c r="F1056">
        <v>1</v>
      </c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</row>
    <row r="1057" spans="1:38" s="50" customFormat="1" ht="15">
      <c r="A1057" t="str">
        <f t="shared" si="16"/>
        <v>TirolApplikationsentwicklung - Coding</v>
      </c>
      <c r="B1057">
        <v>1057</v>
      </c>
      <c r="C1057" t="s">
        <v>266</v>
      </c>
      <c r="D1057" t="s">
        <v>41</v>
      </c>
      <c r="E1057" s="51">
        <v>6</v>
      </c>
      <c r="F1057">
        <v>6</v>
      </c>
      <c r="G1057">
        <v>9</v>
      </c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</row>
    <row r="1058" spans="1:38" s="50" customFormat="1" ht="15">
      <c r="A1058" t="str">
        <f t="shared" si="16"/>
        <v>TirolArchiv-, Bibliotheks- und Informationsassistent/Archiv-, Bibliotheks- und In-formationsassistentin</v>
      </c>
      <c r="B1058">
        <v>1058</v>
      </c>
      <c r="C1058" t="s">
        <v>266</v>
      </c>
      <c r="D1058" t="s">
        <v>42</v>
      </c>
      <c r="E1058" s="51">
        <v>4</v>
      </c>
      <c r="F1058">
        <v>5</v>
      </c>
      <c r="G1058">
        <v>6</v>
      </c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</row>
    <row r="1059" spans="1:38" s="50" customFormat="1" ht="15">
      <c r="A1059" t="str">
        <f t="shared" si="16"/>
        <v>TirolAssistent/Assistentin in der Sicherheitsverwaltung (gültig bis: 31.08.2026)</v>
      </c>
      <c r="B1059">
        <v>1059</v>
      </c>
      <c r="C1059" t="s">
        <v>266</v>
      </c>
      <c r="D1059" t="s">
        <v>43</v>
      </c>
      <c r="E1059" s="51">
        <v>9</v>
      </c>
      <c r="F1059">
        <v>7</v>
      </c>
      <c r="G1059">
        <v>7</v>
      </c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</row>
    <row r="1060" spans="1:38" s="50" customFormat="1" ht="15">
      <c r="A1060" t="str">
        <f t="shared" si="16"/>
        <v>TirolAugenoptik</v>
      </c>
      <c r="B1060">
        <v>1060</v>
      </c>
      <c r="C1060" t="s">
        <v>266</v>
      </c>
      <c r="D1060" t="s">
        <v>44</v>
      </c>
      <c r="E1060" s="51">
        <v>46</v>
      </c>
      <c r="F1060">
        <v>58</v>
      </c>
      <c r="G1060">
        <v>49</v>
      </c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</row>
    <row r="1061" spans="1:38" s="50" customFormat="1" ht="15">
      <c r="A1061" t="str">
        <f t="shared" si="16"/>
        <v>TirolBäckerei</v>
      </c>
      <c r="B1061">
        <v>1061</v>
      </c>
      <c r="C1061" t="s">
        <v>266</v>
      </c>
      <c r="D1061" t="s">
        <v>45</v>
      </c>
      <c r="E1061" s="51">
        <v>15</v>
      </c>
      <c r="F1061">
        <v>15</v>
      </c>
      <c r="G1061">
        <v>6</v>
      </c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</row>
    <row r="1062" spans="1:38" s="50" customFormat="1" ht="15">
      <c r="A1062" t="str">
        <f t="shared" si="16"/>
        <v>TirolBahnreise- und Mobilitätsservice (gültig bis: 30.06.2026)</v>
      </c>
      <c r="B1062">
        <v>1062</v>
      </c>
      <c r="C1062" t="s">
        <v>266</v>
      </c>
      <c r="D1062" t="s">
        <v>47</v>
      </c>
      <c r="E1062" s="51">
        <v>1</v>
      </c>
      <c r="F1062">
        <v>2</v>
      </c>
      <c r="G1062">
        <v>2</v>
      </c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</row>
    <row r="1063" spans="1:38" s="50" customFormat="1" ht="15">
      <c r="A1063" t="str">
        <f t="shared" si="16"/>
        <v>TirolBankkaufmann/Bankkauffrau</v>
      </c>
      <c r="B1063">
        <v>1063</v>
      </c>
      <c r="C1063" t="s">
        <v>266</v>
      </c>
      <c r="D1063" t="s">
        <v>48</v>
      </c>
      <c r="E1063" s="51">
        <v>53</v>
      </c>
      <c r="F1063">
        <v>60</v>
      </c>
      <c r="G1063">
        <v>56</v>
      </c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</row>
    <row r="1064" spans="1:38" s="50" customFormat="1" ht="15">
      <c r="A1064" t="str">
        <f t="shared" si="16"/>
        <v>TirolBautechnische Assistenz</v>
      </c>
      <c r="B1064">
        <v>1064</v>
      </c>
      <c r="C1064" t="s">
        <v>266</v>
      </c>
      <c r="D1064" t="s">
        <v>49</v>
      </c>
      <c r="E1064" s="51">
        <v>6</v>
      </c>
      <c r="F1064">
        <v>5</v>
      </c>
      <c r="G1064">
        <v>6</v>
      </c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</row>
    <row r="1065" spans="1:38" s="50" customFormat="1" ht="15">
      <c r="A1065" t="str">
        <f t="shared" si="16"/>
        <v>TirolBautechnischer Zeichner/Bautechnische Zeichnerin</v>
      </c>
      <c r="B1065">
        <v>1065</v>
      </c>
      <c r="C1065" t="s">
        <v>266</v>
      </c>
      <c r="D1065" t="s">
        <v>50</v>
      </c>
      <c r="E1065" s="51">
        <v>31</v>
      </c>
      <c r="F1065">
        <v>23</v>
      </c>
      <c r="G1065">
        <v>13</v>
      </c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</row>
    <row r="1066" spans="1:38" s="50" customFormat="1" ht="15">
      <c r="A1066" t="str">
        <f t="shared" si="16"/>
        <v>TirolBekleidungsgestaltung</v>
      </c>
      <c r="B1066">
        <v>1066</v>
      </c>
      <c r="C1066" t="s">
        <v>266</v>
      </c>
      <c r="D1066" t="s">
        <v>53</v>
      </c>
      <c r="E1066" s="51">
        <v>14</v>
      </c>
      <c r="F1066">
        <v>17</v>
      </c>
      <c r="G1066">
        <v>11</v>
      </c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</row>
    <row r="1067" spans="1:38" s="50" customFormat="1" ht="15">
      <c r="A1067" t="str">
        <f t="shared" si="16"/>
        <v>TirolBerufskraftfahrer/Berufskraftfahrerin</v>
      </c>
      <c r="B1067">
        <v>1067</v>
      </c>
      <c r="C1067" t="s">
        <v>266</v>
      </c>
      <c r="D1067" t="s">
        <v>56</v>
      </c>
      <c r="E1067" s="51">
        <v>1</v>
      </c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</row>
    <row r="1068" spans="1:38" s="50" customFormat="1" ht="15">
      <c r="A1068" t="str">
        <f t="shared" si="16"/>
        <v>TirolBeschriftungsdesign und Werbetechnik</v>
      </c>
      <c r="B1068">
        <v>1068</v>
      </c>
      <c r="C1068" t="s">
        <v>266</v>
      </c>
      <c r="D1068" t="s">
        <v>57</v>
      </c>
      <c r="E1068" s="51">
        <v>15</v>
      </c>
      <c r="F1068">
        <v>14</v>
      </c>
      <c r="G1068">
        <v>13</v>
      </c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</row>
    <row r="1069" spans="1:38" s="50" customFormat="1" ht="15">
      <c r="A1069" t="str">
        <f t="shared" si="16"/>
        <v>TirolBetonbau</v>
      </c>
      <c r="B1069">
        <v>1069</v>
      </c>
      <c r="C1069" t="s">
        <v>266</v>
      </c>
      <c r="D1069" t="s">
        <v>58</v>
      </c>
      <c r="E1069" s="51">
        <v>2</v>
      </c>
      <c r="F1069">
        <v>3</v>
      </c>
      <c r="G1069">
        <v>3</v>
      </c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</row>
    <row r="1070" spans="1:38" s="50" customFormat="1" ht="15">
      <c r="A1070" t="str">
        <f t="shared" si="16"/>
        <v>TirolBetriebslogistikkaufmann/Betriebslogistikkauffrau</v>
      </c>
      <c r="B1070">
        <v>1070</v>
      </c>
      <c r="C1070" t="s">
        <v>266</v>
      </c>
      <c r="D1070" t="s">
        <v>61</v>
      </c>
      <c r="E1070" s="51">
        <v>23</v>
      </c>
      <c r="F1070">
        <v>28</v>
      </c>
      <c r="G1070">
        <v>24</v>
      </c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</row>
    <row r="1071" spans="1:38" s="50" customFormat="1" ht="15">
      <c r="A1071" t="str">
        <f t="shared" si="16"/>
        <v>TirolBodenleger/in</v>
      </c>
      <c r="B1071">
        <v>1071</v>
      </c>
      <c r="C1071" t="s">
        <v>266</v>
      </c>
      <c r="D1071" t="s">
        <v>66</v>
      </c>
      <c r="E1071" s="51">
        <v>1</v>
      </c>
      <c r="F1071">
        <v>1</v>
      </c>
      <c r="G1071">
        <v>1</v>
      </c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</row>
    <row r="1072" spans="1:38" s="50" customFormat="1" ht="15">
      <c r="A1072" t="str">
        <f t="shared" si="16"/>
        <v>TirolBuch- und Medienwirtschaft</v>
      </c>
      <c r="B1072">
        <v>1072</v>
      </c>
      <c r="C1072" t="s">
        <v>266</v>
      </c>
      <c r="D1072" t="s">
        <v>70</v>
      </c>
      <c r="E1072" s="51">
        <v>6</v>
      </c>
      <c r="F1072">
        <v>5</v>
      </c>
      <c r="G1072">
        <v>4</v>
      </c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</row>
    <row r="1073" spans="1:38" s="50" customFormat="1" ht="15">
      <c r="A1073" t="str">
        <f t="shared" si="16"/>
        <v>TirolBuchbindetechnik und Postpresstechnologie</v>
      </c>
      <c r="B1073">
        <v>1073</v>
      </c>
      <c r="C1073" t="s">
        <v>266</v>
      </c>
      <c r="D1073" t="s">
        <v>71</v>
      </c>
      <c r="E1073" s="51">
        <v>3</v>
      </c>
      <c r="F1073">
        <v>3</v>
      </c>
      <c r="G1073">
        <v>3</v>
      </c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</row>
    <row r="1074" spans="1:38" s="50" customFormat="1" ht="15">
      <c r="A1074" t="str">
        <f t="shared" si="16"/>
        <v>TirolBürokaufmann/Bürokauffrau</v>
      </c>
      <c r="B1074">
        <v>1074</v>
      </c>
      <c r="C1074" t="s">
        <v>266</v>
      </c>
      <c r="D1074" t="s">
        <v>73</v>
      </c>
      <c r="E1074" s="51">
        <v>331</v>
      </c>
      <c r="F1074">
        <v>337</v>
      </c>
      <c r="G1074">
        <v>277</v>
      </c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</row>
    <row r="1075" spans="1:38" s="50" customFormat="1" ht="15">
      <c r="A1075" t="str">
        <f t="shared" si="16"/>
        <v>TirolChemieverfahrenstechnik</v>
      </c>
      <c r="B1075">
        <v>1075</v>
      </c>
      <c r="C1075" t="s">
        <v>266</v>
      </c>
      <c r="D1075" t="s">
        <v>75</v>
      </c>
      <c r="E1075" s="51">
        <v>9</v>
      </c>
      <c r="F1075">
        <v>9</v>
      </c>
      <c r="G1075">
        <v>13</v>
      </c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</row>
    <row r="1076" spans="1:38" s="50" customFormat="1" ht="15">
      <c r="A1076" t="str">
        <f t="shared" si="16"/>
        <v>TirolDachdecker/Dachdeckerin</v>
      </c>
      <c r="B1076">
        <v>1076</v>
      </c>
      <c r="C1076" t="s">
        <v>266</v>
      </c>
      <c r="D1076" t="s">
        <v>78</v>
      </c>
      <c r="E1076" s="51"/>
      <c r="F1076"/>
      <c r="G1076">
        <v>1</v>
      </c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</row>
    <row r="1077" spans="1:38" s="50" customFormat="1" ht="15">
      <c r="A1077" t="str">
        <f t="shared" si="16"/>
        <v>TirolDrogist/Drogistin</v>
      </c>
      <c r="B1077">
        <v>1077</v>
      </c>
      <c r="C1077" t="s">
        <v>266</v>
      </c>
      <c r="D1077" t="s">
        <v>80</v>
      </c>
      <c r="E1077" s="51">
        <v>27</v>
      </c>
      <c r="F1077">
        <v>23</v>
      </c>
      <c r="G1077">
        <v>20</v>
      </c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</row>
    <row r="1078" spans="1:38" s="50" customFormat="1" ht="15">
      <c r="A1078" t="str">
        <f t="shared" si="16"/>
        <v>TirolDrucktechnik</v>
      </c>
      <c r="B1078">
        <v>1078</v>
      </c>
      <c r="C1078" t="s">
        <v>266</v>
      </c>
      <c r="D1078" t="s">
        <v>81</v>
      </c>
      <c r="E1078" s="51">
        <v>1</v>
      </c>
      <c r="F1078">
        <v>1</v>
      </c>
      <c r="G1078">
        <v>1</v>
      </c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</row>
    <row r="1079" spans="1:38" s="50" customFormat="1" ht="15">
      <c r="A1079" t="str">
        <f t="shared" si="16"/>
        <v>TirolDruckvorstufentechniker/in</v>
      </c>
      <c r="B1079">
        <v>1079</v>
      </c>
      <c r="C1079" t="s">
        <v>266</v>
      </c>
      <c r="D1079" t="s">
        <v>82</v>
      </c>
      <c r="E1079" s="51">
        <v>3</v>
      </c>
      <c r="F1079">
        <v>4</v>
      </c>
      <c r="G1079">
        <v>3</v>
      </c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</row>
    <row r="1080" spans="1:38" s="50" customFormat="1" ht="15">
      <c r="A1080" t="str">
        <f t="shared" si="16"/>
        <v>TirolE-Commerce-Kaufmann/E-Commerce-Kauffrau</v>
      </c>
      <c r="B1080">
        <v>1080</v>
      </c>
      <c r="C1080" t="s">
        <v>266</v>
      </c>
      <c r="D1080" t="s">
        <v>83</v>
      </c>
      <c r="E1080" s="51">
        <v>24</v>
      </c>
      <c r="F1080">
        <v>20</v>
      </c>
      <c r="G1080">
        <v>10</v>
      </c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</row>
    <row r="1081" spans="1:38" s="50" customFormat="1" ht="15">
      <c r="A1081" t="str">
        <f t="shared" si="16"/>
        <v>TirolEDV-Kaufmann/-frau</v>
      </c>
      <c r="B1081">
        <v>1081</v>
      </c>
      <c r="C1081" t="s">
        <v>266</v>
      </c>
      <c r="D1081" t="s">
        <v>84</v>
      </c>
      <c r="E1081" s="51">
        <v>2</v>
      </c>
      <c r="F1081">
        <v>2</v>
      </c>
      <c r="G1081">
        <v>1</v>
      </c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</row>
    <row r="1082" spans="1:38" s="50" customFormat="1" ht="15">
      <c r="A1082" t="str">
        <f t="shared" si="16"/>
        <v>TirolEinkäufer/Einkäuferin</v>
      </c>
      <c r="B1082">
        <v>1082</v>
      </c>
      <c r="C1082" t="s">
        <v>266</v>
      </c>
      <c r="D1082" t="s">
        <v>85</v>
      </c>
      <c r="E1082" s="51">
        <v>3</v>
      </c>
      <c r="F1082">
        <v>2</v>
      </c>
      <c r="G1082">
        <v>3</v>
      </c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</row>
    <row r="1083" spans="1:38" s="50" customFormat="1" ht="15">
      <c r="A1083" t="str">
        <f t="shared" si="16"/>
        <v>TirolEinzelhandel</v>
      </c>
      <c r="B1083">
        <v>1083</v>
      </c>
      <c r="C1083" t="s">
        <v>266</v>
      </c>
      <c r="D1083" t="s">
        <v>86</v>
      </c>
      <c r="E1083" s="51">
        <v>586</v>
      </c>
      <c r="F1083">
        <v>477</v>
      </c>
      <c r="G1083">
        <v>445</v>
      </c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</row>
    <row r="1084" spans="1:38" s="50" customFormat="1" ht="15">
      <c r="A1084" t="str">
        <f t="shared" si="16"/>
        <v>TirolElektronik</v>
      </c>
      <c r="B1084">
        <v>1084</v>
      </c>
      <c r="C1084" t="s">
        <v>266</v>
      </c>
      <c r="D1084" t="s">
        <v>88</v>
      </c>
      <c r="E1084" s="51">
        <v>1</v>
      </c>
      <c r="F1084">
        <v>3</v>
      </c>
      <c r="G1084">
        <v>4</v>
      </c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</row>
    <row r="1085" spans="1:38" s="50" customFormat="1" ht="15">
      <c r="A1085" t="str">
        <f t="shared" si="16"/>
        <v>TirolElektrotechnik</v>
      </c>
      <c r="B1085">
        <v>1085</v>
      </c>
      <c r="C1085" t="s">
        <v>266</v>
      </c>
      <c r="D1085" t="s">
        <v>89</v>
      </c>
      <c r="E1085" s="51">
        <v>55</v>
      </c>
      <c r="F1085">
        <v>54</v>
      </c>
      <c r="G1085">
        <v>52</v>
      </c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</row>
    <row r="1086" spans="1:38" s="50" customFormat="1" ht="15">
      <c r="A1086" t="str">
        <f t="shared" si="16"/>
        <v>TirolFahrradmechatronik (gültig bis: 31.12.2026)</v>
      </c>
      <c r="B1086">
        <v>1086</v>
      </c>
      <c r="C1086" t="s">
        <v>266</v>
      </c>
      <c r="D1086" t="s">
        <v>92</v>
      </c>
      <c r="E1086" s="51">
        <v>5</v>
      </c>
      <c r="F1086">
        <v>4</v>
      </c>
      <c r="G1086">
        <v>4</v>
      </c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</row>
    <row r="1087" spans="1:38" s="50" customFormat="1" ht="15">
      <c r="A1087" t="str">
        <f t="shared" ref="A1087:A1150" si="17">C1087&amp;D1087</f>
        <v>TirolFeinoptik</v>
      </c>
      <c r="B1087">
        <v>1087</v>
      </c>
      <c r="C1087" t="s">
        <v>266</v>
      </c>
      <c r="D1087" t="s">
        <v>96</v>
      </c>
      <c r="E1087" s="51">
        <v>9</v>
      </c>
      <c r="F1087">
        <v>8</v>
      </c>
      <c r="G1087">
        <v>7</v>
      </c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</row>
    <row r="1088" spans="1:38" s="50" customFormat="1" ht="15">
      <c r="A1088" t="str">
        <f t="shared" si="17"/>
        <v>TirolFinanz- und Rechnungswesenassistenz</v>
      </c>
      <c r="B1088">
        <v>1088</v>
      </c>
      <c r="C1088" t="s">
        <v>266</v>
      </c>
      <c r="D1088" t="s">
        <v>99</v>
      </c>
      <c r="E1088" s="51">
        <v>5</v>
      </c>
      <c r="F1088">
        <v>7</v>
      </c>
      <c r="G1088">
        <v>11</v>
      </c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</row>
    <row r="1089" spans="1:38" s="50" customFormat="1" ht="15">
      <c r="A1089" t="str">
        <f t="shared" si="17"/>
        <v>TirolFitnessbetreuung</v>
      </c>
      <c r="B1089">
        <v>1089</v>
      </c>
      <c r="C1089" t="s">
        <v>266</v>
      </c>
      <c r="D1089" t="s">
        <v>101</v>
      </c>
      <c r="E1089" s="51">
        <v>16</v>
      </c>
      <c r="F1089">
        <v>11</v>
      </c>
      <c r="G1089">
        <v>8</v>
      </c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</row>
    <row r="1090" spans="1:38" s="50" customFormat="1" ht="15">
      <c r="A1090" t="str">
        <f t="shared" si="17"/>
        <v>TirolFleischverarbeitung</v>
      </c>
      <c r="B1090">
        <v>1090</v>
      </c>
      <c r="C1090" t="s">
        <v>266</v>
      </c>
      <c r="D1090" t="s">
        <v>103</v>
      </c>
      <c r="E1090" s="51">
        <v>4</v>
      </c>
      <c r="F1090">
        <v>3</v>
      </c>
      <c r="G1090">
        <v>5</v>
      </c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</row>
    <row r="1091" spans="1:38" s="50" customFormat="1" ht="15">
      <c r="A1091" t="str">
        <f t="shared" si="17"/>
        <v>TirolFleischverkauf</v>
      </c>
      <c r="B1091">
        <v>1091</v>
      </c>
      <c r="C1091" t="s">
        <v>266</v>
      </c>
      <c r="D1091" t="s">
        <v>104</v>
      </c>
      <c r="E1091" s="51">
        <v>2</v>
      </c>
      <c r="F1091">
        <v>1</v>
      </c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</row>
    <row r="1092" spans="1:38" s="50" customFormat="1" ht="15">
      <c r="A1092" t="str">
        <f t="shared" si="17"/>
        <v>TirolFlorist/Floristin</v>
      </c>
      <c r="B1092">
        <v>1092</v>
      </c>
      <c r="C1092" t="s">
        <v>266</v>
      </c>
      <c r="D1092" t="s">
        <v>105</v>
      </c>
      <c r="E1092" s="51">
        <v>80</v>
      </c>
      <c r="F1092">
        <v>81</v>
      </c>
      <c r="G1092">
        <v>78</v>
      </c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</row>
    <row r="1093" spans="1:38" s="50" customFormat="1" ht="15">
      <c r="A1093" t="str">
        <f t="shared" si="17"/>
        <v>TirolFriseur (Stylist)/Friseurin (Stylistin)</v>
      </c>
      <c r="B1093">
        <v>1093</v>
      </c>
      <c r="C1093" t="s">
        <v>266</v>
      </c>
      <c r="D1093" t="s">
        <v>109</v>
      </c>
      <c r="E1093" s="51">
        <v>219</v>
      </c>
      <c r="F1093">
        <v>199</v>
      </c>
      <c r="G1093">
        <v>189</v>
      </c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</row>
    <row r="1094" spans="1:38" s="50" customFormat="1" ht="15">
      <c r="A1094" t="str">
        <f t="shared" si="17"/>
        <v>TirolFußpflege (Podologie)</v>
      </c>
      <c r="B1094">
        <v>1094</v>
      </c>
      <c r="C1094" t="s">
        <v>266</v>
      </c>
      <c r="D1094" t="s">
        <v>561</v>
      </c>
      <c r="E1094" s="51">
        <v>82</v>
      </c>
      <c r="F1094">
        <v>51</v>
      </c>
      <c r="G1094">
        <v>22</v>
      </c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</row>
    <row r="1095" spans="1:38" s="50" customFormat="1" ht="15">
      <c r="A1095" t="str">
        <f t="shared" si="17"/>
        <v>TirolGarten- und Grünflächengestaltung</v>
      </c>
      <c r="B1095">
        <v>1095</v>
      </c>
      <c r="C1095" t="s">
        <v>266</v>
      </c>
      <c r="D1095" t="s">
        <v>110</v>
      </c>
      <c r="E1095" s="51">
        <v>22</v>
      </c>
      <c r="F1095">
        <v>25</v>
      </c>
      <c r="G1095">
        <v>15</v>
      </c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</row>
    <row r="1096" spans="1:38" s="50" customFormat="1" ht="15">
      <c r="A1096" t="str">
        <f t="shared" si="17"/>
        <v>TirolGastronomiefachmann/Gastronomiefachfrau</v>
      </c>
      <c r="B1096">
        <v>1096</v>
      </c>
      <c r="C1096" t="s">
        <v>266</v>
      </c>
      <c r="D1096" t="s">
        <v>111</v>
      </c>
      <c r="E1096" s="51">
        <v>32</v>
      </c>
      <c r="F1096">
        <v>37</v>
      </c>
      <c r="G1096">
        <v>33</v>
      </c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</row>
    <row r="1097" spans="1:38" s="50" customFormat="1" ht="15">
      <c r="A1097" t="str">
        <f t="shared" si="17"/>
        <v>TirolGeoinformationstechnik (gültig bis: 30.06.2024)</v>
      </c>
      <c r="B1097">
        <v>1097</v>
      </c>
      <c r="C1097" t="s">
        <v>266</v>
      </c>
      <c r="D1097" t="s">
        <v>112</v>
      </c>
      <c r="E1097" s="51">
        <v>1</v>
      </c>
      <c r="F1097">
        <v>1</v>
      </c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</row>
    <row r="1098" spans="1:38" s="50" customFormat="1" ht="15">
      <c r="A1098" t="str">
        <f t="shared" si="17"/>
        <v>TirolGlasbautechnik</v>
      </c>
      <c r="B1098">
        <v>1098</v>
      </c>
      <c r="C1098" t="s">
        <v>266</v>
      </c>
      <c r="D1098" t="s">
        <v>115</v>
      </c>
      <c r="E1098" s="51">
        <v>5</v>
      </c>
      <c r="F1098">
        <v>3</v>
      </c>
      <c r="G1098">
        <v>2</v>
      </c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</row>
    <row r="1099" spans="1:38" s="50" customFormat="1" ht="15">
      <c r="A1099" t="str">
        <f t="shared" si="17"/>
        <v>TirolGold- und Silberschmied/in und Juwelier/in</v>
      </c>
      <c r="B1099">
        <v>1099</v>
      </c>
      <c r="C1099" t="s">
        <v>266</v>
      </c>
      <c r="D1099" t="s">
        <v>120</v>
      </c>
      <c r="E1099" s="51">
        <v>1</v>
      </c>
      <c r="F1099">
        <v>3</v>
      </c>
      <c r="G1099">
        <v>4</v>
      </c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</row>
    <row r="1100" spans="1:38" s="50" customFormat="1" ht="15">
      <c r="A1100" t="str">
        <f t="shared" si="17"/>
        <v>TirolGroßhandelskaufmann/Großhandelskauffrau</v>
      </c>
      <c r="B1100">
        <v>1100</v>
      </c>
      <c r="C1100" t="s">
        <v>266</v>
      </c>
      <c r="D1100" t="s">
        <v>122</v>
      </c>
      <c r="E1100" s="51">
        <v>23</v>
      </c>
      <c r="F1100">
        <v>20</v>
      </c>
      <c r="G1100">
        <v>18</v>
      </c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</row>
    <row r="1101" spans="1:38" s="50" customFormat="1" ht="15">
      <c r="A1101" t="str">
        <f t="shared" si="17"/>
        <v>TirolHochbau (gültig bis: 31.12.2027)</v>
      </c>
      <c r="B1101">
        <v>1101</v>
      </c>
      <c r="C1101" t="s">
        <v>266</v>
      </c>
      <c r="D1101" t="s">
        <v>562</v>
      </c>
      <c r="E1101" s="51">
        <v>7</v>
      </c>
      <c r="F1101">
        <v>6</v>
      </c>
      <c r="G1101">
        <v>2</v>
      </c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</row>
    <row r="1102" spans="1:38" s="50" customFormat="1" ht="15">
      <c r="A1102" t="str">
        <f t="shared" si="17"/>
        <v>TirolHolzblasinstrumentenerzeugung</v>
      </c>
      <c r="B1102">
        <v>1102</v>
      </c>
      <c r="C1102" t="s">
        <v>266</v>
      </c>
      <c r="D1102" t="s">
        <v>130</v>
      </c>
      <c r="E1102" s="51">
        <v>1</v>
      </c>
      <c r="F1102">
        <v>1</v>
      </c>
      <c r="G1102">
        <v>1</v>
      </c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</row>
    <row r="1103" spans="1:38" s="50" customFormat="1" ht="15">
      <c r="A1103" t="str">
        <f t="shared" si="17"/>
        <v>TirolHolztechnik</v>
      </c>
      <c r="B1103">
        <v>1103</v>
      </c>
      <c r="C1103" t="s">
        <v>266</v>
      </c>
      <c r="D1103" t="s">
        <v>131</v>
      </c>
      <c r="E1103" s="51">
        <v>2</v>
      </c>
      <c r="F1103">
        <v>4</v>
      </c>
      <c r="G1103">
        <v>3</v>
      </c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</row>
    <row r="1104" spans="1:38" s="50" customFormat="1" ht="15">
      <c r="A1104" t="str">
        <f t="shared" si="17"/>
        <v>TirolHörgeräteakustiker/in</v>
      </c>
      <c r="B1104">
        <v>1104</v>
      </c>
      <c r="C1104" t="s">
        <v>266</v>
      </c>
      <c r="D1104" t="s">
        <v>132</v>
      </c>
      <c r="E1104" s="51">
        <v>5</v>
      </c>
      <c r="F1104">
        <v>7</v>
      </c>
      <c r="G1104">
        <v>8</v>
      </c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</row>
    <row r="1105" spans="1:38" s="50" customFormat="1" ht="15">
      <c r="A1105" t="str">
        <f t="shared" si="17"/>
        <v>TirolHotel- und Gastgewerbeassistent/in</v>
      </c>
      <c r="B1105">
        <v>1105</v>
      </c>
      <c r="C1105" t="s">
        <v>266</v>
      </c>
      <c r="D1105" t="s">
        <v>133</v>
      </c>
      <c r="E1105" s="51">
        <v>140</v>
      </c>
      <c r="F1105">
        <v>154</v>
      </c>
      <c r="G1105">
        <v>147</v>
      </c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</row>
    <row r="1106" spans="1:38" s="50" customFormat="1" ht="15">
      <c r="A1106" t="str">
        <f t="shared" si="17"/>
        <v>TirolHotel- und Restaurantfachmann/Hotel- und Restaurantfachfrau</v>
      </c>
      <c r="B1106">
        <v>1106</v>
      </c>
      <c r="C1106" t="s">
        <v>266</v>
      </c>
      <c r="D1106" t="s">
        <v>134</v>
      </c>
      <c r="E1106" s="51">
        <v>9</v>
      </c>
      <c r="F1106">
        <v>12</v>
      </c>
      <c r="G1106">
        <v>15</v>
      </c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</row>
    <row r="1107" spans="1:38" s="50" customFormat="1" ht="15">
      <c r="A1107" t="str">
        <f t="shared" si="17"/>
        <v>TirolHotelkaufmann/Hotelkauffrau</v>
      </c>
      <c r="B1107">
        <v>1107</v>
      </c>
      <c r="C1107" t="s">
        <v>266</v>
      </c>
      <c r="D1107" t="s">
        <v>135</v>
      </c>
      <c r="E1107" s="51">
        <v>47</v>
      </c>
      <c r="F1107">
        <v>52</v>
      </c>
      <c r="G1107">
        <v>39</v>
      </c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</row>
    <row r="1108" spans="1:38" s="50" customFormat="1" ht="15">
      <c r="A1108" t="str">
        <f t="shared" si="17"/>
        <v>TirolImmobilienkaufmann/Immobilienkauffrau</v>
      </c>
      <c r="B1108">
        <v>1108</v>
      </c>
      <c r="C1108" t="s">
        <v>266</v>
      </c>
      <c r="D1108" t="s">
        <v>137</v>
      </c>
      <c r="E1108" s="51">
        <v>8</v>
      </c>
      <c r="F1108">
        <v>8</v>
      </c>
      <c r="G1108">
        <v>9</v>
      </c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</row>
    <row r="1109" spans="1:38" s="50" customFormat="1" ht="15">
      <c r="A1109" t="str">
        <f t="shared" si="17"/>
        <v>TirolIndustriekaufmann/Industriekauffrau (gültig bis: 31.08.2026)</v>
      </c>
      <c r="B1109">
        <v>1109</v>
      </c>
      <c r="C1109" t="s">
        <v>266</v>
      </c>
      <c r="D1109" t="s">
        <v>138</v>
      </c>
      <c r="E1109" s="51">
        <v>6</v>
      </c>
      <c r="F1109">
        <v>8</v>
      </c>
      <c r="G1109">
        <v>8</v>
      </c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</row>
    <row r="1110" spans="1:38" s="50" customFormat="1" ht="15">
      <c r="A1110" t="str">
        <f t="shared" si="17"/>
        <v>TirolInformationstechnologie</v>
      </c>
      <c r="B1110">
        <v>1110</v>
      </c>
      <c r="C1110" t="s">
        <v>266</v>
      </c>
      <c r="D1110" t="s">
        <v>34</v>
      </c>
      <c r="E1110" s="51">
        <v>10</v>
      </c>
      <c r="F1110">
        <v>14</v>
      </c>
      <c r="G1110">
        <v>16</v>
      </c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</row>
    <row r="1111" spans="1:38" s="50" customFormat="1" ht="15">
      <c r="A1111" t="str">
        <f t="shared" si="17"/>
        <v>TirolInstallations- und Gebäudetechnik</v>
      </c>
      <c r="B1111">
        <v>1111</v>
      </c>
      <c r="C1111" t="s">
        <v>266</v>
      </c>
      <c r="D1111" t="s">
        <v>141</v>
      </c>
      <c r="E1111" s="51">
        <v>13</v>
      </c>
      <c r="F1111">
        <v>12</v>
      </c>
      <c r="G1111">
        <v>12</v>
      </c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</row>
    <row r="1112" spans="1:38" s="50" customFormat="1" ht="15">
      <c r="A1112" t="str">
        <f t="shared" si="17"/>
        <v>TirolKälteanlagentechnik</v>
      </c>
      <c r="B1112">
        <v>1112</v>
      </c>
      <c r="C1112" t="s">
        <v>266</v>
      </c>
      <c r="D1112" t="s">
        <v>142</v>
      </c>
      <c r="E1112" s="51">
        <v>5</v>
      </c>
      <c r="F1112">
        <v>3</v>
      </c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</row>
    <row r="1113" spans="1:38" s="50" customFormat="1" ht="15">
      <c r="A1113" t="str">
        <f t="shared" si="17"/>
        <v>TirolKanzleiassistent/Kanzleiassistentin</v>
      </c>
      <c r="B1113">
        <v>1113</v>
      </c>
      <c r="C1113" t="s">
        <v>266</v>
      </c>
      <c r="D1113" t="s">
        <v>143</v>
      </c>
      <c r="E1113" s="51">
        <v>3</v>
      </c>
      <c r="F1113">
        <v>4</v>
      </c>
      <c r="G1113">
        <v>5</v>
      </c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</row>
    <row r="1114" spans="1:38" s="50" customFormat="1" ht="15">
      <c r="A1114" t="str">
        <f t="shared" si="17"/>
        <v>TirolKarosseriebautechnik</v>
      </c>
      <c r="B1114">
        <v>1114</v>
      </c>
      <c r="C1114" t="s">
        <v>266</v>
      </c>
      <c r="D1114" t="s">
        <v>31</v>
      </c>
      <c r="E1114" s="51">
        <v>21</v>
      </c>
      <c r="F1114">
        <v>22</v>
      </c>
      <c r="G1114">
        <v>27</v>
      </c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</row>
    <row r="1115" spans="1:38" s="50" customFormat="1" ht="15">
      <c r="A1115" t="str">
        <f t="shared" si="17"/>
        <v>TirolKoch/Köchin</v>
      </c>
      <c r="B1115">
        <v>1115</v>
      </c>
      <c r="C1115" t="s">
        <v>266</v>
      </c>
      <c r="D1115" t="s">
        <v>148</v>
      </c>
      <c r="E1115" s="51">
        <v>106</v>
      </c>
      <c r="F1115">
        <v>109</v>
      </c>
      <c r="G1115">
        <v>103</v>
      </c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</row>
    <row r="1116" spans="1:38" s="50" customFormat="1" ht="15">
      <c r="A1116" t="str">
        <f t="shared" si="17"/>
        <v>TirolKonditorei (Zuckerbäckerei)</v>
      </c>
      <c r="B1116">
        <v>1116</v>
      </c>
      <c r="C1116" t="s">
        <v>266</v>
      </c>
      <c r="D1116" t="s">
        <v>149</v>
      </c>
      <c r="E1116" s="51">
        <v>82</v>
      </c>
      <c r="F1116">
        <v>75</v>
      </c>
      <c r="G1116">
        <v>81</v>
      </c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</row>
    <row r="1117" spans="1:38" s="50" customFormat="1" ht="15">
      <c r="A1117" t="str">
        <f t="shared" si="17"/>
        <v>TirolKonstrukteur/in</v>
      </c>
      <c r="B1117">
        <v>1117</v>
      </c>
      <c r="C1117" t="s">
        <v>266</v>
      </c>
      <c r="D1117" t="s">
        <v>150</v>
      </c>
      <c r="E1117" s="51">
        <v>8</v>
      </c>
      <c r="F1117">
        <v>12</v>
      </c>
      <c r="G1117">
        <v>13</v>
      </c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</row>
    <row r="1118" spans="1:38" s="50" customFormat="1" ht="15">
      <c r="A1118" t="str">
        <f t="shared" si="17"/>
        <v>TirolKosmetik (Kosmetologie)</v>
      </c>
      <c r="B1118">
        <v>1118</v>
      </c>
      <c r="C1118" t="s">
        <v>266</v>
      </c>
      <c r="D1118" t="s">
        <v>563</v>
      </c>
      <c r="E1118" s="51">
        <v>13</v>
      </c>
      <c r="F1118">
        <v>11</v>
      </c>
      <c r="G1118">
        <v>14</v>
      </c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</row>
    <row r="1119" spans="1:38" s="50" customFormat="1" ht="15">
      <c r="A1119" t="str">
        <f t="shared" si="17"/>
        <v>TirolKosmetik (Kosmetologie) / Fußpflege (Podologie)</v>
      </c>
      <c r="B1119">
        <v>1119</v>
      </c>
      <c r="C1119" t="s">
        <v>266</v>
      </c>
      <c r="D1119" t="s">
        <v>564</v>
      </c>
      <c r="E1119" s="51"/>
      <c r="F1119">
        <v>28</v>
      </c>
      <c r="G1119">
        <v>50</v>
      </c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</row>
    <row r="1120" spans="1:38" s="50" customFormat="1" ht="15">
      <c r="A1120" t="str">
        <f t="shared" si="17"/>
        <v>TirolKraftfahrzeugtechnik</v>
      </c>
      <c r="B1120">
        <v>1120</v>
      </c>
      <c r="C1120" t="s">
        <v>266</v>
      </c>
      <c r="D1120" t="s">
        <v>4</v>
      </c>
      <c r="E1120" s="51">
        <v>50</v>
      </c>
      <c r="F1120">
        <v>45</v>
      </c>
      <c r="G1120">
        <v>37</v>
      </c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</row>
    <row r="1121" spans="1:38" s="50" customFormat="1" ht="15">
      <c r="A1121" t="str">
        <f t="shared" si="17"/>
        <v>TirolKunststoffverfahrenstechnik</v>
      </c>
      <c r="B1121">
        <v>1121</v>
      </c>
      <c r="C1121" t="s">
        <v>266</v>
      </c>
      <c r="D1121" t="s">
        <v>153</v>
      </c>
      <c r="E1121" s="51">
        <v>1</v>
      </c>
      <c r="F1121">
        <v>1</v>
      </c>
      <c r="G1121">
        <v>1</v>
      </c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</row>
    <row r="1122" spans="1:38" s="50" customFormat="1" ht="15">
      <c r="A1122" t="str">
        <f t="shared" si="17"/>
        <v>TirolLackiertechnik</v>
      </c>
      <c r="B1122">
        <v>1122</v>
      </c>
      <c r="C1122" t="s">
        <v>266</v>
      </c>
      <c r="D1122" t="s">
        <v>156</v>
      </c>
      <c r="E1122" s="51">
        <v>1</v>
      </c>
      <c r="F1122">
        <v>1</v>
      </c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</row>
    <row r="1123" spans="1:38" s="50" customFormat="1" ht="15">
      <c r="A1123" t="str">
        <f t="shared" si="17"/>
        <v>TirolLand- und Baumaschinentechnik</v>
      </c>
      <c r="B1123">
        <v>1123</v>
      </c>
      <c r="C1123" t="s">
        <v>266</v>
      </c>
      <c r="D1123" t="s">
        <v>157</v>
      </c>
      <c r="E1123" s="51">
        <v>4</v>
      </c>
      <c r="F1123">
        <v>8</v>
      </c>
      <c r="G1123">
        <v>7</v>
      </c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</row>
    <row r="1124" spans="1:38" s="50" customFormat="1" ht="15">
      <c r="A1124" t="str">
        <f t="shared" si="17"/>
        <v>TirolLebensmitteltechnik</v>
      </c>
      <c r="B1124">
        <v>1124</v>
      </c>
      <c r="C1124" t="s">
        <v>266</v>
      </c>
      <c r="D1124" t="s">
        <v>158</v>
      </c>
      <c r="E1124" s="51">
        <v>11</v>
      </c>
      <c r="F1124">
        <v>7</v>
      </c>
      <c r="G1124">
        <v>7</v>
      </c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</row>
    <row r="1125" spans="1:38" s="50" customFormat="1" ht="15">
      <c r="A1125" t="str">
        <f t="shared" si="17"/>
        <v>TirolMaskenbildner/Maskenbildnerin (gültig bis: 31.12.2026)</v>
      </c>
      <c r="B1125">
        <v>1125</v>
      </c>
      <c r="C1125" t="s">
        <v>266</v>
      </c>
      <c r="D1125" t="s">
        <v>163</v>
      </c>
      <c r="E1125" s="51">
        <v>1</v>
      </c>
      <c r="F1125">
        <v>1</v>
      </c>
      <c r="G1125">
        <v>1</v>
      </c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</row>
    <row r="1126" spans="1:38" s="50" customFormat="1" ht="15">
      <c r="A1126" t="str">
        <f t="shared" si="17"/>
        <v>TirolMasseur/Masseurin</v>
      </c>
      <c r="B1126">
        <v>1126</v>
      </c>
      <c r="C1126" t="s">
        <v>266</v>
      </c>
      <c r="D1126" t="s">
        <v>164</v>
      </c>
      <c r="E1126" s="51">
        <v>3</v>
      </c>
      <c r="F1126">
        <v>3</v>
      </c>
      <c r="G1126">
        <v>4</v>
      </c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</row>
    <row r="1127" spans="1:38" s="50" customFormat="1" ht="15">
      <c r="A1127" t="str">
        <f t="shared" si="17"/>
        <v>TirolMechatronik</v>
      </c>
      <c r="B1127">
        <v>1127</v>
      </c>
      <c r="C1127" t="s">
        <v>266</v>
      </c>
      <c r="D1127" t="s">
        <v>26</v>
      </c>
      <c r="E1127" s="51">
        <v>26</v>
      </c>
      <c r="F1127">
        <v>28</v>
      </c>
      <c r="G1127">
        <v>22</v>
      </c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</row>
    <row r="1128" spans="1:38" s="50" customFormat="1" ht="15">
      <c r="A1128" t="str">
        <f t="shared" si="17"/>
        <v>TirolMetallbearbeitung</v>
      </c>
      <c r="B1128">
        <v>1128</v>
      </c>
      <c r="C1128" t="s">
        <v>266</v>
      </c>
      <c r="D1128" t="s">
        <v>168</v>
      </c>
      <c r="E1128" s="51"/>
      <c r="F1128">
        <v>1</v>
      </c>
      <c r="G1128">
        <v>2</v>
      </c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</row>
    <row r="1129" spans="1:38" s="50" customFormat="1" ht="15">
      <c r="A1129" t="str">
        <f t="shared" si="17"/>
        <v>TirolMetalldesign</v>
      </c>
      <c r="B1129">
        <v>1129</v>
      </c>
      <c r="C1129" t="s">
        <v>266</v>
      </c>
      <c r="D1129" t="s">
        <v>169</v>
      </c>
      <c r="E1129" s="51">
        <v>1</v>
      </c>
      <c r="F1129">
        <v>1</v>
      </c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</row>
    <row r="1130" spans="1:38" s="50" customFormat="1" ht="15">
      <c r="A1130" t="str">
        <f t="shared" si="17"/>
        <v>TirolMetalltechnik</v>
      </c>
      <c r="B1130">
        <v>1130</v>
      </c>
      <c r="C1130" t="s">
        <v>266</v>
      </c>
      <c r="D1130" t="s">
        <v>33</v>
      </c>
      <c r="E1130" s="51">
        <v>100</v>
      </c>
      <c r="F1130">
        <v>102</v>
      </c>
      <c r="G1130">
        <v>95</v>
      </c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</row>
    <row r="1131" spans="1:38" s="50" customFormat="1" ht="15">
      <c r="A1131" t="str">
        <f t="shared" si="17"/>
        <v>TirolMilchtechnologie</v>
      </c>
      <c r="B1131">
        <v>1131</v>
      </c>
      <c r="C1131" t="s">
        <v>266</v>
      </c>
      <c r="D1131" t="s">
        <v>173</v>
      </c>
      <c r="E1131" s="51">
        <v>9</v>
      </c>
      <c r="F1131">
        <v>12</v>
      </c>
      <c r="G1131">
        <v>12</v>
      </c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</row>
    <row r="1132" spans="1:38" s="50" customFormat="1" ht="15">
      <c r="A1132" t="str">
        <f t="shared" si="17"/>
        <v>TirolNah- und Distributionslogistik (gültig bis: 30.06.2025)</v>
      </c>
      <c r="B1132">
        <v>1132</v>
      </c>
      <c r="C1132" t="s">
        <v>266</v>
      </c>
      <c r="D1132" t="s">
        <v>565</v>
      </c>
      <c r="E1132" s="51">
        <v>1</v>
      </c>
      <c r="F1132">
        <v>4</v>
      </c>
      <c r="G1132">
        <v>1</v>
      </c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</row>
    <row r="1133" spans="1:38" s="50" customFormat="1" ht="15">
      <c r="A1133" t="str">
        <f t="shared" si="17"/>
        <v>TirolOfenbau- und Verlegetechnik</v>
      </c>
      <c r="B1133">
        <v>1133</v>
      </c>
      <c r="C1133" t="s">
        <v>266</v>
      </c>
      <c r="D1133" t="s">
        <v>178</v>
      </c>
      <c r="E1133" s="51"/>
      <c r="F1133">
        <v>1</v>
      </c>
      <c r="G1133">
        <v>1</v>
      </c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</row>
    <row r="1134" spans="1:38" s="50" customFormat="1" ht="15">
      <c r="A1134" t="str">
        <f t="shared" si="17"/>
        <v>TirolOrthopädieschuhmacher/in</v>
      </c>
      <c r="B1134">
        <v>1134</v>
      </c>
      <c r="C1134" t="s">
        <v>266</v>
      </c>
      <c r="D1134" t="s">
        <v>181</v>
      </c>
      <c r="E1134" s="51">
        <v>2</v>
      </c>
      <c r="F1134">
        <v>2</v>
      </c>
      <c r="G1134">
        <v>2</v>
      </c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</row>
    <row r="1135" spans="1:38" s="50" customFormat="1" ht="15">
      <c r="A1135" t="str">
        <f t="shared" si="17"/>
        <v>TirolOrthopädietechnik</v>
      </c>
      <c r="B1135">
        <v>1135</v>
      </c>
      <c r="C1135" t="s">
        <v>266</v>
      </c>
      <c r="D1135" t="s">
        <v>182</v>
      </c>
      <c r="E1135" s="51">
        <v>1</v>
      </c>
      <c r="F1135">
        <v>2</v>
      </c>
      <c r="G1135">
        <v>3</v>
      </c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</row>
    <row r="1136" spans="1:38" s="50" customFormat="1" ht="15">
      <c r="A1136" t="str">
        <f t="shared" si="17"/>
        <v>TirolPersonaldienstleistung</v>
      </c>
      <c r="B1136">
        <v>1136</v>
      </c>
      <c r="C1136" t="s">
        <v>266</v>
      </c>
      <c r="D1136" t="s">
        <v>184</v>
      </c>
      <c r="E1136" s="51">
        <v>1</v>
      </c>
      <c r="F1136">
        <v>5</v>
      </c>
      <c r="G1136">
        <v>11</v>
      </c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</row>
    <row r="1137" spans="1:38" s="50" customFormat="1" ht="15">
      <c r="A1137" t="str">
        <f t="shared" si="17"/>
        <v>TirolPflegeassistenz-AV</v>
      </c>
      <c r="B1137">
        <v>1137</v>
      </c>
      <c r="C1137" t="s">
        <v>266</v>
      </c>
      <c r="D1137" t="s">
        <v>186</v>
      </c>
      <c r="E1137" s="51">
        <v>21</v>
      </c>
      <c r="F1137">
        <v>51</v>
      </c>
      <c r="G1137">
        <v>89</v>
      </c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</row>
    <row r="1138" spans="1:38" s="50" customFormat="1" ht="15">
      <c r="A1138" t="str">
        <f t="shared" si="17"/>
        <v>TirolPflegefachassistenz-AV</v>
      </c>
      <c r="B1138">
        <v>1138</v>
      </c>
      <c r="C1138" t="s">
        <v>266</v>
      </c>
      <c r="D1138" t="s">
        <v>187</v>
      </c>
      <c r="E1138" s="51"/>
      <c r="F1138">
        <v>2</v>
      </c>
      <c r="G1138">
        <v>5</v>
      </c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</row>
    <row r="1139" spans="1:38" s="50" customFormat="1" ht="15">
      <c r="A1139" t="str">
        <f t="shared" si="17"/>
        <v>TirolPharmatechnologie</v>
      </c>
      <c r="B1139">
        <v>1139</v>
      </c>
      <c r="C1139" t="s">
        <v>266</v>
      </c>
      <c r="D1139" t="s">
        <v>188</v>
      </c>
      <c r="E1139" s="51">
        <v>15</v>
      </c>
      <c r="F1139">
        <v>12</v>
      </c>
      <c r="G1139">
        <v>11</v>
      </c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</row>
    <row r="1140" spans="1:38" s="50" customFormat="1" ht="15">
      <c r="A1140" t="str">
        <f t="shared" si="17"/>
        <v>TirolPharmazeutisch-kaufmännische Assistenz</v>
      </c>
      <c r="B1140">
        <v>1140</v>
      </c>
      <c r="C1140" t="s">
        <v>266</v>
      </c>
      <c r="D1140" t="s">
        <v>19</v>
      </c>
      <c r="E1140" s="51">
        <v>126</v>
      </c>
      <c r="F1140">
        <v>125</v>
      </c>
      <c r="G1140">
        <v>131</v>
      </c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</row>
    <row r="1141" spans="1:38" s="50" customFormat="1" ht="15">
      <c r="A1141" t="str">
        <f t="shared" si="17"/>
        <v>TirolPlatten- und Fliesenleger/in</v>
      </c>
      <c r="B1141">
        <v>1141</v>
      </c>
      <c r="C1141" t="s">
        <v>266</v>
      </c>
      <c r="D1141" t="s">
        <v>190</v>
      </c>
      <c r="E1141" s="51">
        <v>1</v>
      </c>
      <c r="F1141">
        <v>1</v>
      </c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</row>
    <row r="1142" spans="1:38" s="50" customFormat="1" ht="15">
      <c r="A1142" t="str">
        <f t="shared" si="17"/>
        <v>TirolProzesstechnik</v>
      </c>
      <c r="B1142">
        <v>1142</v>
      </c>
      <c r="C1142" t="s">
        <v>266</v>
      </c>
      <c r="D1142" t="s">
        <v>193</v>
      </c>
      <c r="E1142" s="51">
        <v>7</v>
      </c>
      <c r="F1142">
        <v>7</v>
      </c>
      <c r="G1142">
        <v>4</v>
      </c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</row>
    <row r="1143" spans="1:38" s="50" customFormat="1" ht="15">
      <c r="A1143" t="str">
        <f t="shared" si="17"/>
        <v>TirolPrüftechnik - Schwerpunkt Baustoffe</v>
      </c>
      <c r="B1143">
        <v>1143</v>
      </c>
      <c r="C1143" t="s">
        <v>266</v>
      </c>
      <c r="D1143" t="s">
        <v>194</v>
      </c>
      <c r="E1143" s="51"/>
      <c r="F1143">
        <v>1</v>
      </c>
      <c r="G1143">
        <v>2</v>
      </c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</row>
    <row r="1144" spans="1:38" s="50" customFormat="1" ht="15">
      <c r="A1144" t="str">
        <f t="shared" si="17"/>
        <v>TirolPrüftechnik - Schwerpunkt Physik</v>
      </c>
      <c r="B1144">
        <v>1144</v>
      </c>
      <c r="C1144" t="s">
        <v>266</v>
      </c>
      <c r="D1144" t="s">
        <v>195</v>
      </c>
      <c r="E1144" s="51">
        <v>1</v>
      </c>
      <c r="F1144">
        <v>1</v>
      </c>
      <c r="G1144">
        <v>1</v>
      </c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</row>
    <row r="1145" spans="1:38" s="50" customFormat="1" ht="15">
      <c r="A1145" t="str">
        <f t="shared" si="17"/>
        <v>TirolRauchfangkehrer/Rauchfangkehrerin</v>
      </c>
      <c r="B1145">
        <v>1145</v>
      </c>
      <c r="C1145" t="s">
        <v>266</v>
      </c>
      <c r="D1145" t="s">
        <v>196</v>
      </c>
      <c r="E1145" s="51">
        <v>3</v>
      </c>
      <c r="F1145">
        <v>4</v>
      </c>
      <c r="G1145">
        <v>6</v>
      </c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</row>
    <row r="1146" spans="1:38" s="50" customFormat="1" ht="15">
      <c r="A1146" t="str">
        <f t="shared" si="17"/>
        <v>TirolReisebürokaufmann / Reisebürokauffrau</v>
      </c>
      <c r="B1146">
        <v>1146</v>
      </c>
      <c r="C1146" t="s">
        <v>266</v>
      </c>
      <c r="D1146" t="s">
        <v>566</v>
      </c>
      <c r="E1146" s="51">
        <v>10</v>
      </c>
      <c r="F1146">
        <v>6</v>
      </c>
      <c r="G1146">
        <v>6</v>
      </c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</row>
    <row r="1147" spans="1:38" s="50" customFormat="1" ht="15">
      <c r="A1147" t="str">
        <f t="shared" si="17"/>
        <v>TirolRestaurantfachmann/Restaurantfachfrau</v>
      </c>
      <c r="B1147">
        <v>1147</v>
      </c>
      <c r="C1147" t="s">
        <v>266</v>
      </c>
      <c r="D1147" t="s">
        <v>201</v>
      </c>
      <c r="E1147" s="51">
        <v>80</v>
      </c>
      <c r="F1147">
        <v>76</v>
      </c>
      <c r="G1147">
        <v>71</v>
      </c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</row>
    <row r="1148" spans="1:38" s="50" customFormat="1" ht="15">
      <c r="A1148" t="str">
        <f t="shared" si="17"/>
        <v>TirolSeilbahntechnik</v>
      </c>
      <c r="B1148">
        <v>1148</v>
      </c>
      <c r="C1148" t="s">
        <v>266</v>
      </c>
      <c r="D1148" t="s">
        <v>207</v>
      </c>
      <c r="E1148" s="51">
        <v>4</v>
      </c>
      <c r="F1148">
        <v>8</v>
      </c>
      <c r="G1148">
        <v>6</v>
      </c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</row>
    <row r="1149" spans="1:38" s="50" customFormat="1" ht="15">
      <c r="A1149" t="str">
        <f t="shared" si="17"/>
        <v>TirolSonnenschutztechnik</v>
      </c>
      <c r="B1149">
        <v>1149</v>
      </c>
      <c r="C1149" t="s">
        <v>266</v>
      </c>
      <c r="D1149" t="s">
        <v>209</v>
      </c>
      <c r="E1149" s="51">
        <v>4</v>
      </c>
      <c r="F1149">
        <v>2</v>
      </c>
      <c r="G1149">
        <v>3</v>
      </c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</row>
    <row r="1150" spans="1:38" s="50" customFormat="1" ht="15">
      <c r="A1150" t="str">
        <f t="shared" si="17"/>
        <v>TirolSpeditionskaufmann/Speditionskauffrau</v>
      </c>
      <c r="B1150">
        <v>1150</v>
      </c>
      <c r="C1150" t="s">
        <v>266</v>
      </c>
      <c r="D1150" t="s">
        <v>210</v>
      </c>
      <c r="E1150" s="51">
        <v>37</v>
      </c>
      <c r="F1150">
        <v>41</v>
      </c>
      <c r="G1150">
        <v>37</v>
      </c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</row>
    <row r="1151" spans="1:38" s="50" customFormat="1" ht="15">
      <c r="A1151" t="str">
        <f t="shared" ref="A1151:A1214" si="18">C1151&amp;D1151</f>
        <v>TirolSpeditionslogistik</v>
      </c>
      <c r="B1151">
        <v>1151</v>
      </c>
      <c r="C1151" t="s">
        <v>266</v>
      </c>
      <c r="D1151" t="s">
        <v>211</v>
      </c>
      <c r="E1151" s="51">
        <v>5</v>
      </c>
      <c r="F1151">
        <v>4</v>
      </c>
      <c r="G1151">
        <v>6</v>
      </c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</row>
    <row r="1152" spans="1:38" s="50" customFormat="1" ht="15">
      <c r="A1152" t="str">
        <f t="shared" si="18"/>
        <v>TirolSpengler/Spenglerin</v>
      </c>
      <c r="B1152">
        <v>1152</v>
      </c>
      <c r="C1152" t="s">
        <v>266</v>
      </c>
      <c r="D1152" t="s">
        <v>212</v>
      </c>
      <c r="E1152" s="51">
        <v>4</v>
      </c>
      <c r="F1152">
        <v>2</v>
      </c>
      <c r="G1152">
        <v>4</v>
      </c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</row>
    <row r="1153" spans="1:38" s="50" customFormat="1" ht="15">
      <c r="A1153" t="str">
        <f t="shared" si="18"/>
        <v>TirolSportadministrator/Sportadministratorin</v>
      </c>
      <c r="B1153">
        <v>1153</v>
      </c>
      <c r="C1153" t="s">
        <v>266</v>
      </c>
      <c r="D1153" t="s">
        <v>213</v>
      </c>
      <c r="E1153" s="51"/>
      <c r="F1153">
        <v>1</v>
      </c>
      <c r="G1153">
        <v>4</v>
      </c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</row>
    <row r="1154" spans="1:38" s="50" customFormat="1" ht="15">
      <c r="A1154" t="str">
        <f t="shared" si="18"/>
        <v>TirolSportgerätefachkraft (gültig bis: 31.12.2026)</v>
      </c>
      <c r="B1154">
        <v>1154</v>
      </c>
      <c r="C1154" t="s">
        <v>266</v>
      </c>
      <c r="D1154" t="s">
        <v>214</v>
      </c>
      <c r="E1154" s="51">
        <v>2</v>
      </c>
      <c r="F1154">
        <v>5</v>
      </c>
      <c r="G1154">
        <v>5</v>
      </c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</row>
    <row r="1155" spans="1:38" s="50" customFormat="1" ht="15">
      <c r="A1155" t="str">
        <f t="shared" si="18"/>
        <v>TirolSteinmetz/Steinmetzin</v>
      </c>
      <c r="B1155">
        <v>1155</v>
      </c>
      <c r="C1155" t="s">
        <v>266</v>
      </c>
      <c r="D1155" t="s">
        <v>216</v>
      </c>
      <c r="E1155" s="51"/>
      <c r="F1155">
        <v>1</v>
      </c>
      <c r="G1155">
        <v>2</v>
      </c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</row>
    <row r="1156" spans="1:38" s="50" customFormat="1" ht="15">
      <c r="A1156" t="str">
        <f t="shared" si="18"/>
        <v>TirolSteinmetztechnik</v>
      </c>
      <c r="B1156">
        <v>1156</v>
      </c>
      <c r="C1156" t="s">
        <v>266</v>
      </c>
      <c r="D1156" t="s">
        <v>217</v>
      </c>
      <c r="E1156" s="51">
        <v>1</v>
      </c>
      <c r="F1156">
        <v>1</v>
      </c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</row>
    <row r="1157" spans="1:38" s="50" customFormat="1" ht="15">
      <c r="A1157" t="str">
        <f t="shared" si="18"/>
        <v>TirolSteuerassistenz</v>
      </c>
      <c r="B1157">
        <v>1157</v>
      </c>
      <c r="C1157" t="s">
        <v>266</v>
      </c>
      <c r="D1157" t="s">
        <v>219</v>
      </c>
      <c r="E1157" s="51">
        <v>16</v>
      </c>
      <c r="F1157">
        <v>18</v>
      </c>
      <c r="G1157">
        <v>17</v>
      </c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</row>
    <row r="1158" spans="1:38" s="50" customFormat="1" ht="15">
      <c r="A1158" t="str">
        <f t="shared" si="18"/>
        <v>TirolStuckateur/in und Trockenausbauer/in</v>
      </c>
      <c r="B1158">
        <v>1158</v>
      </c>
      <c r="C1158" t="s">
        <v>266</v>
      </c>
      <c r="D1158" t="s">
        <v>224</v>
      </c>
      <c r="E1158" s="51">
        <v>1</v>
      </c>
      <c r="F1158">
        <v>1</v>
      </c>
      <c r="G1158">
        <v>1</v>
      </c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</row>
    <row r="1159" spans="1:38" s="50" customFormat="1" ht="15">
      <c r="A1159" t="str">
        <f t="shared" si="18"/>
        <v>TirolSystemgastronomiefachkraft</v>
      </c>
      <c r="B1159">
        <v>1159</v>
      </c>
      <c r="C1159" t="s">
        <v>266</v>
      </c>
      <c r="D1159" t="s">
        <v>225</v>
      </c>
      <c r="E1159" s="51">
        <v>18</v>
      </c>
      <c r="F1159">
        <v>8</v>
      </c>
      <c r="G1159">
        <v>6</v>
      </c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</row>
    <row r="1160" spans="1:38" s="50" customFormat="1" ht="15">
      <c r="A1160" t="str">
        <f t="shared" si="18"/>
        <v>TirolTapezierer/in und Dekorateur/in</v>
      </c>
      <c r="B1160">
        <v>1160</v>
      </c>
      <c r="C1160" t="s">
        <v>266</v>
      </c>
      <c r="D1160" t="s">
        <v>226</v>
      </c>
      <c r="E1160" s="51">
        <v>18</v>
      </c>
      <c r="F1160">
        <v>13</v>
      </c>
      <c r="G1160">
        <v>15</v>
      </c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</row>
    <row r="1161" spans="1:38" s="50" customFormat="1" ht="15">
      <c r="A1161" t="str">
        <f t="shared" si="18"/>
        <v>TirolTechnischer Zeichner/Technische Zeichnerin</v>
      </c>
      <c r="B1161">
        <v>1161</v>
      </c>
      <c r="C1161" t="s">
        <v>266</v>
      </c>
      <c r="D1161" t="s">
        <v>227</v>
      </c>
      <c r="E1161" s="51">
        <v>10</v>
      </c>
      <c r="F1161">
        <v>10</v>
      </c>
      <c r="G1161">
        <v>4</v>
      </c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</row>
    <row r="1162" spans="1:38" s="50" customFormat="1" ht="15">
      <c r="A1162" t="str">
        <f t="shared" si="18"/>
        <v>TirolTiefbau</v>
      </c>
      <c r="B1162">
        <v>1162</v>
      </c>
      <c r="C1162" t="s">
        <v>266</v>
      </c>
      <c r="D1162" t="s">
        <v>232</v>
      </c>
      <c r="E1162" s="51">
        <v>2</v>
      </c>
      <c r="F1162">
        <v>3</v>
      </c>
      <c r="G1162">
        <v>3</v>
      </c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</row>
    <row r="1163" spans="1:38" s="50" customFormat="1" ht="15">
      <c r="A1163" t="str">
        <f t="shared" si="18"/>
        <v>TirolTierärztliche Ordinationsassistenz</v>
      </c>
      <c r="B1163">
        <v>1163</v>
      </c>
      <c r="C1163" t="s">
        <v>266</v>
      </c>
      <c r="D1163" t="s">
        <v>234</v>
      </c>
      <c r="E1163" s="51">
        <v>3</v>
      </c>
      <c r="F1163">
        <v>5</v>
      </c>
      <c r="G1163">
        <v>6</v>
      </c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</row>
    <row r="1164" spans="1:38" s="50" customFormat="1" ht="15">
      <c r="A1164" t="str">
        <f t="shared" si="18"/>
        <v>TirolTierpfleger/in</v>
      </c>
      <c r="B1164">
        <v>1164</v>
      </c>
      <c r="C1164" t="s">
        <v>266</v>
      </c>
      <c r="D1164" t="s">
        <v>235</v>
      </c>
      <c r="E1164" s="51">
        <v>10</v>
      </c>
      <c r="F1164">
        <v>6</v>
      </c>
      <c r="G1164">
        <v>5</v>
      </c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</row>
    <row r="1165" spans="1:38" s="50" customFormat="1" ht="15">
      <c r="A1165" t="str">
        <f t="shared" si="18"/>
        <v>TirolTischlerei - Schwerpunkt Allgemeine Tischlerei</v>
      </c>
      <c r="B1165">
        <v>1165</v>
      </c>
      <c r="C1165" t="s">
        <v>266</v>
      </c>
      <c r="D1165" t="s">
        <v>236</v>
      </c>
      <c r="E1165" s="51">
        <v>33</v>
      </c>
      <c r="F1165">
        <v>35</v>
      </c>
      <c r="G1165">
        <v>36</v>
      </c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</row>
    <row r="1166" spans="1:38" s="50" customFormat="1" ht="15">
      <c r="A1166" t="str">
        <f t="shared" si="18"/>
        <v>TirolTischlereitechnik - Schwerpunkt Planung</v>
      </c>
      <c r="B1166">
        <v>1166</v>
      </c>
      <c r="C1166" t="s">
        <v>266</v>
      </c>
      <c r="D1166" t="s">
        <v>239</v>
      </c>
      <c r="E1166" s="51">
        <v>12</v>
      </c>
      <c r="F1166">
        <v>13</v>
      </c>
      <c r="G1166">
        <v>9</v>
      </c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</row>
    <row r="1167" spans="1:38" s="50" customFormat="1" ht="15">
      <c r="A1167" t="str">
        <f t="shared" si="18"/>
        <v>TirolTischlereitechnik - Schwerpunkt Produktion</v>
      </c>
      <c r="B1167">
        <v>1167</v>
      </c>
      <c r="C1167" t="s">
        <v>266</v>
      </c>
      <c r="D1167" t="s">
        <v>240</v>
      </c>
      <c r="E1167" s="51">
        <v>14</v>
      </c>
      <c r="F1167">
        <v>11</v>
      </c>
      <c r="G1167">
        <v>7</v>
      </c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</row>
    <row r="1168" spans="1:38" s="50" customFormat="1" ht="15">
      <c r="A1168" t="str">
        <f t="shared" si="18"/>
        <v>TirolVeranstaltungstechnik</v>
      </c>
      <c r="B1168">
        <v>1168</v>
      </c>
      <c r="C1168" t="s">
        <v>266</v>
      </c>
      <c r="D1168" t="s">
        <v>243</v>
      </c>
      <c r="E1168" s="51">
        <v>2</v>
      </c>
      <c r="F1168">
        <v>3</v>
      </c>
      <c r="G1168">
        <v>3</v>
      </c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</row>
    <row r="1169" spans="1:38" s="50" customFormat="1" ht="15">
      <c r="A1169" t="str">
        <f t="shared" si="18"/>
        <v>TirolVergolden und Staffieren</v>
      </c>
      <c r="B1169">
        <v>1169</v>
      </c>
      <c r="C1169" t="s">
        <v>266</v>
      </c>
      <c r="D1169" t="s">
        <v>245</v>
      </c>
      <c r="E1169" s="51">
        <v>1</v>
      </c>
      <c r="F1169">
        <v>3</v>
      </c>
      <c r="G1169">
        <v>2</v>
      </c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</row>
    <row r="1170" spans="1:38" s="50" customFormat="1" ht="15">
      <c r="A1170" t="str">
        <f t="shared" si="18"/>
        <v>TirolVermessungs- und Geoinformationstechnik</v>
      </c>
      <c r="B1170">
        <v>1170</v>
      </c>
      <c r="C1170" t="s">
        <v>266</v>
      </c>
      <c r="D1170" t="s">
        <v>246</v>
      </c>
      <c r="E1170" s="51"/>
      <c r="F1170">
        <v>1</v>
      </c>
      <c r="G1170">
        <v>3</v>
      </c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</row>
    <row r="1171" spans="1:38" s="50" customFormat="1" ht="15">
      <c r="A1171" t="str">
        <f t="shared" si="18"/>
        <v>TirolVermessungstechniker/in (gültig bis: 30.06.2024)</v>
      </c>
      <c r="B1171">
        <v>1171</v>
      </c>
      <c r="C1171" t="s">
        <v>266</v>
      </c>
      <c r="D1171" t="s">
        <v>247</v>
      </c>
      <c r="E1171" s="51">
        <v>11</v>
      </c>
      <c r="F1171">
        <v>8</v>
      </c>
      <c r="G1171">
        <v>7</v>
      </c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</row>
    <row r="1172" spans="1:38" s="50" customFormat="1" ht="15">
      <c r="A1172" t="str">
        <f t="shared" si="18"/>
        <v>TirolVersicherungskaufmann/Versicherungskauffrau</v>
      </c>
      <c r="B1172">
        <v>1172</v>
      </c>
      <c r="C1172" t="s">
        <v>266</v>
      </c>
      <c r="D1172" t="s">
        <v>249</v>
      </c>
      <c r="E1172" s="51">
        <v>22</v>
      </c>
      <c r="F1172">
        <v>17</v>
      </c>
      <c r="G1172">
        <v>12</v>
      </c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</row>
    <row r="1173" spans="1:38" s="50" customFormat="1" ht="15">
      <c r="A1173" t="str">
        <f t="shared" si="18"/>
        <v>TirolVerwaltungsassistent/Verwaltungsassistentin</v>
      </c>
      <c r="B1173">
        <v>1173</v>
      </c>
      <c r="C1173" t="s">
        <v>266</v>
      </c>
      <c r="D1173" t="s">
        <v>250</v>
      </c>
      <c r="E1173" s="51">
        <v>62</v>
      </c>
      <c r="F1173">
        <v>75</v>
      </c>
      <c r="G1173">
        <v>73</v>
      </c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</row>
    <row r="1174" spans="1:38" s="50" customFormat="1" ht="15">
      <c r="A1174" t="str">
        <f t="shared" si="18"/>
        <v>TirolWerkstofftechnik</v>
      </c>
      <c r="B1174">
        <v>1174</v>
      </c>
      <c r="C1174" t="s">
        <v>266</v>
      </c>
      <c r="D1174" t="s">
        <v>255</v>
      </c>
      <c r="E1174" s="51">
        <v>4</v>
      </c>
      <c r="F1174">
        <v>2</v>
      </c>
      <c r="G1174">
        <v>2</v>
      </c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</row>
    <row r="1175" spans="1:38" s="50" customFormat="1" ht="15">
      <c r="A1175" t="str">
        <f t="shared" si="18"/>
        <v>TirolZahnärztliche Fachassistenz</v>
      </c>
      <c r="B1175">
        <v>1175</v>
      </c>
      <c r="C1175" t="s">
        <v>266</v>
      </c>
      <c r="D1175" t="s">
        <v>257</v>
      </c>
      <c r="E1175" s="51">
        <v>24</v>
      </c>
      <c r="F1175">
        <v>30</v>
      </c>
      <c r="G1175">
        <v>32</v>
      </c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</row>
    <row r="1176" spans="1:38" s="50" customFormat="1" ht="15">
      <c r="A1176" t="str">
        <f t="shared" si="18"/>
        <v>TirolZahntechnik</v>
      </c>
      <c r="B1176">
        <v>1176</v>
      </c>
      <c r="C1176" t="s">
        <v>266</v>
      </c>
      <c r="D1176" t="s">
        <v>258</v>
      </c>
      <c r="E1176" s="51">
        <v>18</v>
      </c>
      <c r="F1176">
        <v>18</v>
      </c>
      <c r="G1176">
        <v>19</v>
      </c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</row>
    <row r="1177" spans="1:38" s="50" customFormat="1" ht="15">
      <c r="A1177" t="str">
        <f t="shared" si="18"/>
        <v>TirolZimmerei</v>
      </c>
      <c r="B1177">
        <v>1177</v>
      </c>
      <c r="C1177" t="s">
        <v>266</v>
      </c>
      <c r="D1177" t="s">
        <v>23</v>
      </c>
      <c r="E1177" s="51">
        <v>4</v>
      </c>
      <c r="F1177">
        <v>2</v>
      </c>
      <c r="G1177">
        <v>4</v>
      </c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</row>
    <row r="1178" spans="1:38" s="50" customFormat="1" ht="15">
      <c r="A1178" t="str">
        <f t="shared" si="18"/>
        <v>TirolZimmereitechnik</v>
      </c>
      <c r="B1178">
        <v>1178</v>
      </c>
      <c r="C1178" t="s">
        <v>266</v>
      </c>
      <c r="D1178" t="s">
        <v>259</v>
      </c>
      <c r="E1178" s="51">
        <v>4</v>
      </c>
      <c r="F1178">
        <v>3</v>
      </c>
      <c r="G1178">
        <v>1</v>
      </c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</row>
    <row r="1179" spans="1:38" s="50" customFormat="1" ht="15">
      <c r="A1179" t="str">
        <f t="shared" si="18"/>
        <v>TirolLabortechnik</v>
      </c>
      <c r="B1179">
        <v>1179</v>
      </c>
      <c r="C1179" t="s">
        <v>266</v>
      </c>
      <c r="D1179" t="s">
        <v>155</v>
      </c>
      <c r="E1179" s="51">
        <v>74</v>
      </c>
      <c r="F1179">
        <v>76</v>
      </c>
      <c r="G1179">
        <v>91</v>
      </c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</row>
    <row r="1180" spans="1:38" s="50" customFormat="1" ht="15">
      <c r="A1180" t="str">
        <f t="shared" si="18"/>
        <v>TirolMaler- und Beschichtungstechnik</v>
      </c>
      <c r="B1180">
        <v>1180</v>
      </c>
      <c r="C1180" t="s">
        <v>266</v>
      </c>
      <c r="D1180" t="s">
        <v>569</v>
      </c>
      <c r="E1180" s="51">
        <v>60</v>
      </c>
      <c r="F1180">
        <v>55</v>
      </c>
      <c r="G1180">
        <v>61</v>
      </c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</row>
    <row r="1181" spans="1:38" s="50" customFormat="1" ht="15">
      <c r="A1181" t="str">
        <f t="shared" si="18"/>
        <v>TirolMedienfachkraft</v>
      </c>
      <c r="B1181">
        <v>1181</v>
      </c>
      <c r="C1181" t="s">
        <v>266</v>
      </c>
      <c r="D1181" t="s">
        <v>570</v>
      </c>
      <c r="E1181" s="51">
        <v>16</v>
      </c>
      <c r="F1181">
        <v>13</v>
      </c>
      <c r="G1181">
        <v>8</v>
      </c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</row>
    <row r="1182" spans="1:38" s="50" customFormat="1" ht="15">
      <c r="A1182" t="str">
        <f t="shared" si="18"/>
        <v>TirolBrief-und Paketlogistik</v>
      </c>
      <c r="B1182">
        <v>1182</v>
      </c>
      <c r="C1182" t="s">
        <v>266</v>
      </c>
      <c r="D1182" t="s">
        <v>572</v>
      </c>
      <c r="E1182" s="51"/>
      <c r="F1182"/>
      <c r="G1182">
        <v>3</v>
      </c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</row>
    <row r="1183" spans="1:38" s="50" customFormat="1" ht="15">
      <c r="A1183" t="str">
        <f t="shared" si="18"/>
        <v>TirolMobilitätsservice</v>
      </c>
      <c r="B1183">
        <v>1183</v>
      </c>
      <c r="C1183" t="s">
        <v>266</v>
      </c>
      <c r="D1183" t="s">
        <v>174</v>
      </c>
      <c r="E1183" s="51">
        <v>1</v>
      </c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</row>
    <row r="1184" spans="1:38" s="50" customFormat="1" ht="15">
      <c r="A1184" t="str">
        <f t="shared" si="18"/>
        <v>TirolWaffenmechaniker/in</v>
      </c>
      <c r="B1184">
        <v>1184</v>
      </c>
      <c r="C1184" t="s">
        <v>266</v>
      </c>
      <c r="D1184" t="s">
        <v>252</v>
      </c>
      <c r="E1184" s="51">
        <v>2</v>
      </c>
      <c r="F1184">
        <v>1</v>
      </c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</row>
    <row r="1185" spans="1:38" s="50" customFormat="1" ht="15">
      <c r="A1185" t="str">
        <f t="shared" si="18"/>
        <v>TirolBüchsenmacher/in</v>
      </c>
      <c r="B1185">
        <v>1185</v>
      </c>
      <c r="C1185" t="s">
        <v>266</v>
      </c>
      <c r="D1185" t="s">
        <v>72</v>
      </c>
      <c r="E1185" s="51">
        <v>1</v>
      </c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</row>
    <row r="1186" spans="1:38" s="50" customFormat="1" ht="15">
      <c r="A1186" t="str">
        <f t="shared" si="18"/>
        <v>TirolDestillateur/in</v>
      </c>
      <c r="B1186">
        <v>1186</v>
      </c>
      <c r="C1186" t="s">
        <v>266</v>
      </c>
      <c r="D1186" t="s">
        <v>79</v>
      </c>
      <c r="E1186" s="51">
        <v>1</v>
      </c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</row>
    <row r="1187" spans="1:38" s="50" customFormat="1" ht="15">
      <c r="A1187" t="str">
        <f t="shared" si="18"/>
        <v>TirolTiefbauspezialist/Tiefbauspezialistin (gültig bis: 31.08.2026)</v>
      </c>
      <c r="B1187">
        <v>1187</v>
      </c>
      <c r="C1187" t="s">
        <v>266</v>
      </c>
      <c r="D1187" t="s">
        <v>233</v>
      </c>
      <c r="E1187" s="51">
        <v>1</v>
      </c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</row>
    <row r="1188" spans="1:38" s="50" customFormat="1" ht="15">
      <c r="A1188" t="str">
        <f t="shared" si="18"/>
        <v>VorarlbergApplikationsentwicklung - Coding</v>
      </c>
      <c r="B1188">
        <v>1188</v>
      </c>
      <c r="C1188" t="s">
        <v>267</v>
      </c>
      <c r="D1188" t="s">
        <v>41</v>
      </c>
      <c r="E1188" s="51">
        <v>10</v>
      </c>
      <c r="F1188">
        <v>12</v>
      </c>
      <c r="G1188">
        <v>15</v>
      </c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</row>
    <row r="1189" spans="1:38" s="50" customFormat="1" ht="15">
      <c r="A1189" t="str">
        <f t="shared" si="18"/>
        <v>VorarlbergArchiv-, Bibliotheks- und Informationsassistent/Archiv-, Bibliotheks- und In-formationsassistentin</v>
      </c>
      <c r="B1189">
        <v>1189</v>
      </c>
      <c r="C1189" t="s">
        <v>267</v>
      </c>
      <c r="D1189" t="s">
        <v>42</v>
      </c>
      <c r="E1189" s="51">
        <v>4</v>
      </c>
      <c r="F1189">
        <v>2</v>
      </c>
      <c r="G1189">
        <v>1</v>
      </c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</row>
    <row r="1190" spans="1:38" s="50" customFormat="1" ht="15">
      <c r="A1190" t="str">
        <f t="shared" si="18"/>
        <v>VorarlbergAssistent/Assistentin in der Sicherheitsverwaltung (gültig bis: 31.08.2026)</v>
      </c>
      <c r="B1190">
        <v>1190</v>
      </c>
      <c r="C1190" t="s">
        <v>267</v>
      </c>
      <c r="D1190" t="s">
        <v>43</v>
      </c>
      <c r="E1190" s="51">
        <v>2</v>
      </c>
      <c r="F1190">
        <v>1</v>
      </c>
      <c r="G1190">
        <v>1</v>
      </c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</row>
    <row r="1191" spans="1:38" s="50" customFormat="1" ht="15">
      <c r="A1191" t="str">
        <f t="shared" si="18"/>
        <v>VorarlbergAugenoptik</v>
      </c>
      <c r="B1191">
        <v>1191</v>
      </c>
      <c r="C1191" t="s">
        <v>267</v>
      </c>
      <c r="D1191" t="s">
        <v>44</v>
      </c>
      <c r="E1191" s="51">
        <v>28</v>
      </c>
      <c r="F1191">
        <v>25</v>
      </c>
      <c r="G1191">
        <v>27</v>
      </c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</row>
    <row r="1192" spans="1:38" s="50" customFormat="1" ht="15">
      <c r="A1192" t="str">
        <f t="shared" si="18"/>
        <v>VorarlbergBäckerei</v>
      </c>
      <c r="B1192">
        <v>1192</v>
      </c>
      <c r="C1192" t="s">
        <v>267</v>
      </c>
      <c r="D1192" t="s">
        <v>45</v>
      </c>
      <c r="E1192" s="51">
        <v>11</v>
      </c>
      <c r="F1192">
        <v>9</v>
      </c>
      <c r="G1192">
        <v>7</v>
      </c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</row>
    <row r="1193" spans="1:38" s="50" customFormat="1" ht="15">
      <c r="A1193" t="str">
        <f t="shared" si="18"/>
        <v>VorarlbergBankkaufmann/Bankkauffrau</v>
      </c>
      <c r="B1193">
        <v>1193</v>
      </c>
      <c r="C1193" t="s">
        <v>267</v>
      </c>
      <c r="D1193" t="s">
        <v>48</v>
      </c>
      <c r="E1193" s="51">
        <v>40</v>
      </c>
      <c r="F1193">
        <v>41</v>
      </c>
      <c r="G1193">
        <v>37</v>
      </c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</row>
    <row r="1194" spans="1:38" s="50" customFormat="1" ht="15">
      <c r="A1194" t="str">
        <f t="shared" si="18"/>
        <v>VorarlbergBautechnische Assistenz</v>
      </c>
      <c r="B1194">
        <v>1194</v>
      </c>
      <c r="C1194" t="s">
        <v>267</v>
      </c>
      <c r="D1194" t="s">
        <v>49</v>
      </c>
      <c r="E1194" s="51">
        <v>4</v>
      </c>
      <c r="F1194">
        <v>3</v>
      </c>
      <c r="G1194">
        <v>4</v>
      </c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</row>
    <row r="1195" spans="1:38" s="50" customFormat="1" ht="15">
      <c r="A1195" t="str">
        <f t="shared" si="18"/>
        <v>VorarlbergBautechnischer Zeichner/Bautechnische Zeichnerin</v>
      </c>
      <c r="B1195">
        <v>1195</v>
      </c>
      <c r="C1195" t="s">
        <v>267</v>
      </c>
      <c r="D1195" t="s">
        <v>50</v>
      </c>
      <c r="E1195" s="51">
        <v>17</v>
      </c>
      <c r="F1195">
        <v>19</v>
      </c>
      <c r="G1195">
        <v>9</v>
      </c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</row>
    <row r="1196" spans="1:38" s="50" customFormat="1" ht="15">
      <c r="A1196" t="str">
        <f t="shared" si="18"/>
        <v>VorarlbergBekleidungsgestaltung</v>
      </c>
      <c r="B1196">
        <v>1196</v>
      </c>
      <c r="C1196" t="s">
        <v>267</v>
      </c>
      <c r="D1196" t="s">
        <v>53</v>
      </c>
      <c r="E1196" s="51">
        <v>3</v>
      </c>
      <c r="F1196">
        <v>4</v>
      </c>
      <c r="G1196">
        <v>5</v>
      </c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</row>
    <row r="1197" spans="1:38" s="50" customFormat="1" ht="15">
      <c r="A1197" t="str">
        <f t="shared" si="18"/>
        <v>VorarlbergBerufskraftfahrer/Berufskraftfahrerin</v>
      </c>
      <c r="B1197">
        <v>1197</v>
      </c>
      <c r="C1197" t="s">
        <v>267</v>
      </c>
      <c r="D1197" t="s">
        <v>56</v>
      </c>
      <c r="E1197" s="51">
        <v>1</v>
      </c>
      <c r="F1197"/>
      <c r="G1197">
        <v>1</v>
      </c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</row>
    <row r="1198" spans="1:38" s="50" customFormat="1" ht="15">
      <c r="A1198" t="str">
        <f t="shared" si="18"/>
        <v>VorarlbergBeschriftungsdesign und Werbetechnik</v>
      </c>
      <c r="B1198">
        <v>1198</v>
      </c>
      <c r="C1198" t="s">
        <v>267</v>
      </c>
      <c r="D1198" t="s">
        <v>57</v>
      </c>
      <c r="E1198" s="51">
        <v>9</v>
      </c>
      <c r="F1198">
        <v>6</v>
      </c>
      <c r="G1198">
        <v>6</v>
      </c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</row>
    <row r="1199" spans="1:38" s="50" customFormat="1" ht="15">
      <c r="A1199" t="str">
        <f t="shared" si="18"/>
        <v>VorarlbergBetriebsdienstleister/Betriebsdienstleisterin</v>
      </c>
      <c r="B1199">
        <v>1199</v>
      </c>
      <c r="C1199" t="s">
        <v>267</v>
      </c>
      <c r="D1199" t="s">
        <v>60</v>
      </c>
      <c r="E1199" s="51">
        <v>12</v>
      </c>
      <c r="F1199">
        <v>7</v>
      </c>
      <c r="G1199">
        <v>5</v>
      </c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</row>
    <row r="1200" spans="1:38" s="50" customFormat="1" ht="15">
      <c r="A1200" t="str">
        <f t="shared" si="18"/>
        <v>VorarlbergBetriebslogistikkaufmann/Betriebslogistikkauffrau</v>
      </c>
      <c r="B1200">
        <v>1200</v>
      </c>
      <c r="C1200" t="s">
        <v>267</v>
      </c>
      <c r="D1200" t="s">
        <v>61</v>
      </c>
      <c r="E1200" s="51">
        <v>52</v>
      </c>
      <c r="F1200">
        <v>46</v>
      </c>
      <c r="G1200">
        <v>49</v>
      </c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</row>
    <row r="1201" spans="1:38" s="50" customFormat="1" ht="15">
      <c r="A1201" t="str">
        <f t="shared" si="18"/>
        <v>VorarlbergBodenleger/in</v>
      </c>
      <c r="B1201">
        <v>1201</v>
      </c>
      <c r="C1201" t="s">
        <v>267</v>
      </c>
      <c r="D1201" t="s">
        <v>66</v>
      </c>
      <c r="E1201" s="51">
        <v>1</v>
      </c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</row>
    <row r="1202" spans="1:38" s="50" customFormat="1" ht="15">
      <c r="A1202" t="str">
        <f t="shared" si="18"/>
        <v>VorarlbergBrau- und Getränketechnik</v>
      </c>
      <c r="B1202">
        <v>1202</v>
      </c>
      <c r="C1202" t="s">
        <v>267</v>
      </c>
      <c r="D1202" t="s">
        <v>68</v>
      </c>
      <c r="E1202" s="51">
        <v>1</v>
      </c>
      <c r="F1202">
        <v>2</v>
      </c>
      <c r="G1202">
        <v>2</v>
      </c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</row>
    <row r="1203" spans="1:38" s="50" customFormat="1" ht="15">
      <c r="A1203" t="str">
        <f t="shared" si="18"/>
        <v>VorarlbergBuch- und Medienwirtschaft</v>
      </c>
      <c r="B1203">
        <v>1203</v>
      </c>
      <c r="C1203" t="s">
        <v>267</v>
      </c>
      <c r="D1203" t="s">
        <v>70</v>
      </c>
      <c r="E1203" s="51">
        <v>6</v>
      </c>
      <c r="F1203">
        <v>5</v>
      </c>
      <c r="G1203">
        <v>4</v>
      </c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</row>
    <row r="1204" spans="1:38" s="50" customFormat="1" ht="15">
      <c r="A1204" t="str">
        <f t="shared" si="18"/>
        <v>VorarlbergBuchbindetechnik und Postpresstechnologie</v>
      </c>
      <c r="B1204">
        <v>1204</v>
      </c>
      <c r="C1204" t="s">
        <v>267</v>
      </c>
      <c r="D1204" t="s">
        <v>71</v>
      </c>
      <c r="E1204" s="51">
        <v>2</v>
      </c>
      <c r="F1204">
        <v>1</v>
      </c>
      <c r="G1204">
        <v>1</v>
      </c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</row>
    <row r="1205" spans="1:38" s="50" customFormat="1" ht="15">
      <c r="A1205" t="str">
        <f t="shared" si="18"/>
        <v>VorarlbergBürokaufmann/Bürokauffrau</v>
      </c>
      <c r="B1205">
        <v>1205</v>
      </c>
      <c r="C1205" t="s">
        <v>267</v>
      </c>
      <c r="D1205" t="s">
        <v>73</v>
      </c>
      <c r="E1205" s="51">
        <v>163</v>
      </c>
      <c r="F1205">
        <v>162</v>
      </c>
      <c r="G1205">
        <v>150</v>
      </c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</row>
    <row r="1206" spans="1:38" s="50" customFormat="1" ht="15">
      <c r="A1206" t="str">
        <f t="shared" si="18"/>
        <v>VorarlbergChocolatier/Chocolatière</v>
      </c>
      <c r="B1206">
        <v>1206</v>
      </c>
      <c r="C1206" t="s">
        <v>267</v>
      </c>
      <c r="D1206" t="s">
        <v>77</v>
      </c>
      <c r="E1206" s="51"/>
      <c r="F1206">
        <v>2</v>
      </c>
      <c r="G1206">
        <v>2</v>
      </c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</row>
    <row r="1207" spans="1:38" s="50" customFormat="1" ht="15">
      <c r="A1207" t="str">
        <f t="shared" si="18"/>
        <v>VorarlbergDachdecker/Dachdeckerin</v>
      </c>
      <c r="B1207">
        <v>1207</v>
      </c>
      <c r="C1207" t="s">
        <v>267</v>
      </c>
      <c r="D1207" t="s">
        <v>78</v>
      </c>
      <c r="E1207" s="51">
        <v>4</v>
      </c>
      <c r="F1207">
        <v>3</v>
      </c>
      <c r="G1207">
        <v>4</v>
      </c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</row>
    <row r="1208" spans="1:38" s="50" customFormat="1" ht="15">
      <c r="A1208" t="str">
        <f t="shared" si="18"/>
        <v>VorarlbergDrogist/Drogistin</v>
      </c>
      <c r="B1208">
        <v>1208</v>
      </c>
      <c r="C1208" t="s">
        <v>267</v>
      </c>
      <c r="D1208" t="s">
        <v>80</v>
      </c>
      <c r="E1208" s="51">
        <v>18</v>
      </c>
      <c r="F1208">
        <v>14</v>
      </c>
      <c r="G1208">
        <v>12</v>
      </c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</row>
    <row r="1209" spans="1:38" s="50" customFormat="1" ht="15">
      <c r="A1209" t="str">
        <f t="shared" si="18"/>
        <v>VorarlbergDrucktechnik</v>
      </c>
      <c r="B1209">
        <v>1209</v>
      </c>
      <c r="C1209" t="s">
        <v>267</v>
      </c>
      <c r="D1209" t="s">
        <v>81</v>
      </c>
      <c r="E1209" s="51">
        <v>4</v>
      </c>
      <c r="F1209">
        <v>4</v>
      </c>
      <c r="G1209">
        <v>5</v>
      </c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</row>
    <row r="1210" spans="1:38" s="50" customFormat="1" ht="15">
      <c r="A1210" t="str">
        <f t="shared" si="18"/>
        <v>VorarlbergDruckvorstufentechniker/in</v>
      </c>
      <c r="B1210">
        <v>1210</v>
      </c>
      <c r="C1210" t="s">
        <v>267</v>
      </c>
      <c r="D1210" t="s">
        <v>82</v>
      </c>
      <c r="E1210" s="51">
        <v>11</v>
      </c>
      <c r="F1210">
        <v>12</v>
      </c>
      <c r="G1210">
        <v>8</v>
      </c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</row>
    <row r="1211" spans="1:38" s="50" customFormat="1" ht="15">
      <c r="A1211" t="str">
        <f t="shared" si="18"/>
        <v>VorarlbergE-Commerce-Kaufmann/E-Commerce-Kauffrau</v>
      </c>
      <c r="B1211">
        <v>1211</v>
      </c>
      <c r="C1211" t="s">
        <v>267</v>
      </c>
      <c r="D1211" t="s">
        <v>83</v>
      </c>
      <c r="E1211" s="51">
        <v>7</v>
      </c>
      <c r="F1211">
        <v>5</v>
      </c>
      <c r="G1211">
        <v>4</v>
      </c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</row>
    <row r="1212" spans="1:38" s="50" customFormat="1" ht="15">
      <c r="A1212" t="str">
        <f t="shared" si="18"/>
        <v>VorarlbergEinkäufer/Einkäuferin</v>
      </c>
      <c r="B1212">
        <v>1212</v>
      </c>
      <c r="C1212" t="s">
        <v>267</v>
      </c>
      <c r="D1212" t="s">
        <v>85</v>
      </c>
      <c r="E1212" s="51">
        <v>2</v>
      </c>
      <c r="F1212">
        <v>1</v>
      </c>
      <c r="G1212">
        <v>1</v>
      </c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</row>
    <row r="1213" spans="1:38" s="50" customFormat="1" ht="15">
      <c r="A1213" t="str">
        <f t="shared" si="18"/>
        <v>VorarlbergEinzelhandel</v>
      </c>
      <c r="B1213">
        <v>1213</v>
      </c>
      <c r="C1213" t="s">
        <v>267</v>
      </c>
      <c r="D1213" t="s">
        <v>86</v>
      </c>
      <c r="E1213" s="51">
        <v>383</v>
      </c>
      <c r="F1213">
        <v>336</v>
      </c>
      <c r="G1213">
        <v>309</v>
      </c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</row>
    <row r="1214" spans="1:38" s="50" customFormat="1" ht="15">
      <c r="A1214" t="str">
        <f t="shared" si="18"/>
        <v>VorarlbergElektronik</v>
      </c>
      <c r="B1214">
        <v>1214</v>
      </c>
      <c r="C1214" t="s">
        <v>267</v>
      </c>
      <c r="D1214" t="s">
        <v>88</v>
      </c>
      <c r="E1214" s="51">
        <v>7</v>
      </c>
      <c r="F1214">
        <v>7</v>
      </c>
      <c r="G1214">
        <v>7</v>
      </c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</row>
    <row r="1215" spans="1:38" s="50" customFormat="1" ht="15">
      <c r="A1215" t="str">
        <f t="shared" ref="A1215:A1278" si="19">C1215&amp;D1215</f>
        <v>VorarlbergElektrotechnik</v>
      </c>
      <c r="B1215">
        <v>1215</v>
      </c>
      <c r="C1215" t="s">
        <v>267</v>
      </c>
      <c r="D1215" t="s">
        <v>89</v>
      </c>
      <c r="E1215" s="51">
        <v>60</v>
      </c>
      <c r="F1215">
        <v>57</v>
      </c>
      <c r="G1215">
        <v>53</v>
      </c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</row>
    <row r="1216" spans="1:38" s="50" customFormat="1" ht="15">
      <c r="A1216" t="str">
        <f t="shared" si="19"/>
        <v>VorarlbergEventkaufmann/Eventkauffrau (gültig bis: 31.08.2026)</v>
      </c>
      <c r="B1216">
        <v>1216</v>
      </c>
      <c r="C1216" t="s">
        <v>267</v>
      </c>
      <c r="D1216" t="s">
        <v>91</v>
      </c>
      <c r="E1216" s="51">
        <v>2</v>
      </c>
      <c r="F1216">
        <v>1</v>
      </c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</row>
    <row r="1217" spans="1:38" s="50" customFormat="1" ht="15">
      <c r="A1217" t="str">
        <f t="shared" si="19"/>
        <v>VorarlbergFahrradmechatronik (gültig bis: 31.12.2026)</v>
      </c>
      <c r="B1217">
        <v>1217</v>
      </c>
      <c r="C1217" t="s">
        <v>267</v>
      </c>
      <c r="D1217" t="s">
        <v>92</v>
      </c>
      <c r="E1217" s="51">
        <v>1</v>
      </c>
      <c r="F1217">
        <v>4</v>
      </c>
      <c r="G1217">
        <v>2</v>
      </c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</row>
    <row r="1218" spans="1:38" s="50" customFormat="1" ht="15">
      <c r="A1218" t="str">
        <f t="shared" si="19"/>
        <v>VorarlbergFertigungsmesstechnik (gültig bis: 31.08.2027)</v>
      </c>
      <c r="B1218">
        <v>1218</v>
      </c>
      <c r="C1218" t="s">
        <v>267</v>
      </c>
      <c r="D1218" t="s">
        <v>98</v>
      </c>
      <c r="E1218" s="51">
        <v>7</v>
      </c>
      <c r="F1218">
        <v>9</v>
      </c>
      <c r="G1218">
        <v>10</v>
      </c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</row>
    <row r="1219" spans="1:38" s="50" customFormat="1" ht="15">
      <c r="A1219" t="str">
        <f t="shared" si="19"/>
        <v>VorarlbergFinanz- und Rechnungswesenassistenz</v>
      </c>
      <c r="B1219">
        <v>1219</v>
      </c>
      <c r="C1219" t="s">
        <v>267</v>
      </c>
      <c r="D1219" t="s">
        <v>99</v>
      </c>
      <c r="E1219" s="51">
        <v>3</v>
      </c>
      <c r="F1219">
        <v>6</v>
      </c>
      <c r="G1219">
        <v>5</v>
      </c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</row>
    <row r="1220" spans="1:38" s="50" customFormat="1" ht="15">
      <c r="A1220" t="str">
        <f t="shared" si="19"/>
        <v>VorarlbergFinanzdienstleistungskaufmann/ Finanzdienstleistungskauffrau</v>
      </c>
      <c r="B1220">
        <v>1220</v>
      </c>
      <c r="C1220" t="s">
        <v>267</v>
      </c>
      <c r="D1220" t="s">
        <v>100</v>
      </c>
      <c r="E1220" s="51">
        <v>1</v>
      </c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</row>
    <row r="1221" spans="1:38" s="50" customFormat="1" ht="15">
      <c r="A1221" t="str">
        <f t="shared" si="19"/>
        <v>VorarlbergFitnessbetreuung</v>
      </c>
      <c r="B1221">
        <v>1221</v>
      </c>
      <c r="C1221" t="s">
        <v>267</v>
      </c>
      <c r="D1221" t="s">
        <v>101</v>
      </c>
      <c r="E1221" s="51">
        <v>8</v>
      </c>
      <c r="F1221">
        <v>8</v>
      </c>
      <c r="G1221">
        <v>7</v>
      </c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</row>
    <row r="1222" spans="1:38" s="50" customFormat="1" ht="15">
      <c r="A1222" t="str">
        <f t="shared" si="19"/>
        <v>VorarlbergFleischverarbeitung</v>
      </c>
      <c r="B1222">
        <v>1222</v>
      </c>
      <c r="C1222" t="s">
        <v>267</v>
      </c>
      <c r="D1222" t="s">
        <v>103</v>
      </c>
      <c r="E1222" s="51">
        <v>5</v>
      </c>
      <c r="F1222">
        <v>7</v>
      </c>
      <c r="G1222">
        <v>9</v>
      </c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</row>
    <row r="1223" spans="1:38" s="50" customFormat="1" ht="15">
      <c r="A1223" t="str">
        <f t="shared" si="19"/>
        <v>VorarlbergFlorist/Floristin</v>
      </c>
      <c r="B1223">
        <v>1223</v>
      </c>
      <c r="C1223" t="s">
        <v>267</v>
      </c>
      <c r="D1223" t="s">
        <v>105</v>
      </c>
      <c r="E1223" s="51">
        <v>28</v>
      </c>
      <c r="F1223">
        <v>30</v>
      </c>
      <c r="G1223">
        <v>30</v>
      </c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</row>
    <row r="1224" spans="1:38" s="50" customFormat="1" ht="15">
      <c r="A1224" t="str">
        <f t="shared" si="19"/>
        <v>VorarlbergFriseur (Stylist)/Friseurin (Stylistin)</v>
      </c>
      <c r="B1224">
        <v>1224</v>
      </c>
      <c r="C1224" t="s">
        <v>267</v>
      </c>
      <c r="D1224" t="s">
        <v>109</v>
      </c>
      <c r="E1224" s="51">
        <v>79</v>
      </c>
      <c r="F1224">
        <v>85</v>
      </c>
      <c r="G1224">
        <v>94</v>
      </c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</row>
    <row r="1225" spans="1:38" s="50" customFormat="1" ht="15">
      <c r="A1225" t="str">
        <f t="shared" si="19"/>
        <v>VorarlbergFußpflege (Podologie)</v>
      </c>
      <c r="B1225">
        <v>1225</v>
      </c>
      <c r="C1225" t="s">
        <v>267</v>
      </c>
      <c r="D1225" t="s">
        <v>561</v>
      </c>
      <c r="E1225" s="51">
        <v>36</v>
      </c>
      <c r="F1225">
        <v>16</v>
      </c>
      <c r="G1225">
        <v>4</v>
      </c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</row>
    <row r="1226" spans="1:38" s="50" customFormat="1" ht="15">
      <c r="A1226" t="str">
        <f t="shared" si="19"/>
        <v>VorarlbergGarten- und Grünflächengestaltung</v>
      </c>
      <c r="B1226">
        <v>1226</v>
      </c>
      <c r="C1226" t="s">
        <v>267</v>
      </c>
      <c r="D1226" t="s">
        <v>110</v>
      </c>
      <c r="E1226" s="51">
        <v>3</v>
      </c>
      <c r="F1226">
        <v>3</v>
      </c>
      <c r="G1226">
        <v>4</v>
      </c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</row>
    <row r="1227" spans="1:38" s="50" customFormat="1" ht="15">
      <c r="A1227" t="str">
        <f t="shared" si="19"/>
        <v>VorarlbergGastronomiefachmann/Gastronomiefachfrau</v>
      </c>
      <c r="B1227">
        <v>1227</v>
      </c>
      <c r="C1227" t="s">
        <v>267</v>
      </c>
      <c r="D1227" t="s">
        <v>111</v>
      </c>
      <c r="E1227" s="51">
        <v>13</v>
      </c>
      <c r="F1227">
        <v>5</v>
      </c>
      <c r="G1227">
        <v>8</v>
      </c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</row>
    <row r="1228" spans="1:38" s="50" customFormat="1" ht="15">
      <c r="A1228" t="str">
        <f t="shared" si="19"/>
        <v>VorarlbergGeoinformationstechnik (gültig bis: 30.06.2024)</v>
      </c>
      <c r="B1228">
        <v>1228</v>
      </c>
      <c r="C1228" t="s">
        <v>267</v>
      </c>
      <c r="D1228" t="s">
        <v>112</v>
      </c>
      <c r="E1228" s="51">
        <v>2</v>
      </c>
      <c r="F1228">
        <v>2</v>
      </c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</row>
    <row r="1229" spans="1:38" s="50" customFormat="1" ht="15">
      <c r="A1229" t="str">
        <f t="shared" si="19"/>
        <v>VorarlbergGlasbautechnik</v>
      </c>
      <c r="B1229">
        <v>1229</v>
      </c>
      <c r="C1229" t="s">
        <v>267</v>
      </c>
      <c r="D1229" t="s">
        <v>115</v>
      </c>
      <c r="E1229" s="51">
        <v>6</v>
      </c>
      <c r="F1229">
        <v>5</v>
      </c>
      <c r="G1229">
        <v>5</v>
      </c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</row>
    <row r="1230" spans="1:38" s="50" customFormat="1" ht="15">
      <c r="A1230" t="str">
        <f t="shared" si="19"/>
        <v>VorarlbergGold- und Silberschmied/in und Juwelier/in</v>
      </c>
      <c r="B1230">
        <v>1230</v>
      </c>
      <c r="C1230" t="s">
        <v>267</v>
      </c>
      <c r="D1230" t="s">
        <v>120</v>
      </c>
      <c r="E1230" s="51">
        <v>2</v>
      </c>
      <c r="F1230">
        <v>3</v>
      </c>
      <c r="G1230">
        <v>2</v>
      </c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</row>
    <row r="1231" spans="1:38" s="50" customFormat="1" ht="15">
      <c r="A1231" t="str">
        <f t="shared" si="19"/>
        <v>VorarlbergGroßhandelskaufmann/Großhandelskauffrau</v>
      </c>
      <c r="B1231">
        <v>1231</v>
      </c>
      <c r="C1231" t="s">
        <v>267</v>
      </c>
      <c r="D1231" t="s">
        <v>122</v>
      </c>
      <c r="E1231" s="51">
        <v>29</v>
      </c>
      <c r="F1231">
        <v>32</v>
      </c>
      <c r="G1231">
        <v>32</v>
      </c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</row>
    <row r="1232" spans="1:38" s="50" customFormat="1" ht="15">
      <c r="A1232" t="str">
        <f t="shared" si="19"/>
        <v>VorarlbergHochbau (gültig bis: 31.12.2027)</v>
      </c>
      <c r="B1232">
        <v>1232</v>
      </c>
      <c r="C1232" t="s">
        <v>267</v>
      </c>
      <c r="D1232" t="s">
        <v>562</v>
      </c>
      <c r="E1232" s="51">
        <v>2</v>
      </c>
      <c r="F1232">
        <v>2</v>
      </c>
      <c r="G1232">
        <v>4</v>
      </c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</row>
    <row r="1233" spans="1:38" s="50" customFormat="1" ht="15">
      <c r="A1233" t="str">
        <f t="shared" si="19"/>
        <v>VorarlbergHörgeräteakustiker/in</v>
      </c>
      <c r="B1233">
        <v>1233</v>
      </c>
      <c r="C1233" t="s">
        <v>267</v>
      </c>
      <c r="D1233" t="s">
        <v>132</v>
      </c>
      <c r="E1233" s="51">
        <v>10</v>
      </c>
      <c r="F1233">
        <v>8</v>
      </c>
      <c r="G1233">
        <v>8</v>
      </c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</row>
    <row r="1234" spans="1:38" s="50" customFormat="1" ht="15">
      <c r="A1234" t="str">
        <f t="shared" si="19"/>
        <v>VorarlbergHotel- und Gastgewerbeassistent/in</v>
      </c>
      <c r="B1234">
        <v>1234</v>
      </c>
      <c r="C1234" t="s">
        <v>267</v>
      </c>
      <c r="D1234" t="s">
        <v>133</v>
      </c>
      <c r="E1234" s="51">
        <v>67</v>
      </c>
      <c r="F1234">
        <v>63</v>
      </c>
      <c r="G1234">
        <v>66</v>
      </c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</row>
    <row r="1235" spans="1:38" s="50" customFormat="1" ht="15">
      <c r="A1235" t="str">
        <f t="shared" si="19"/>
        <v>VorarlbergHotel- und Restaurantfachmann/Hotel- und Restaurantfachfrau</v>
      </c>
      <c r="B1235">
        <v>1235</v>
      </c>
      <c r="C1235" t="s">
        <v>267</v>
      </c>
      <c r="D1235" t="s">
        <v>134</v>
      </c>
      <c r="E1235" s="51">
        <v>2</v>
      </c>
      <c r="F1235">
        <v>1</v>
      </c>
      <c r="G1235">
        <v>3</v>
      </c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</row>
    <row r="1236" spans="1:38" s="50" customFormat="1" ht="15">
      <c r="A1236" t="str">
        <f t="shared" si="19"/>
        <v>VorarlbergHotelkaufmann/Hotelkauffrau</v>
      </c>
      <c r="B1236">
        <v>1236</v>
      </c>
      <c r="C1236" t="s">
        <v>267</v>
      </c>
      <c r="D1236" t="s">
        <v>135</v>
      </c>
      <c r="E1236" s="51">
        <v>6</v>
      </c>
      <c r="F1236">
        <v>10</v>
      </c>
      <c r="G1236">
        <v>6</v>
      </c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</row>
    <row r="1237" spans="1:38" s="50" customFormat="1" ht="15">
      <c r="A1237" t="str">
        <f t="shared" si="19"/>
        <v>VorarlbergImmobilienkaufmann/Immobilienkauffrau</v>
      </c>
      <c r="B1237">
        <v>1237</v>
      </c>
      <c r="C1237" t="s">
        <v>267</v>
      </c>
      <c r="D1237" t="s">
        <v>137</v>
      </c>
      <c r="E1237" s="51">
        <v>2</v>
      </c>
      <c r="F1237">
        <v>2</v>
      </c>
      <c r="G1237">
        <v>3</v>
      </c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</row>
    <row r="1238" spans="1:38" s="50" customFormat="1" ht="15">
      <c r="A1238" t="str">
        <f t="shared" si="19"/>
        <v>VorarlbergIndustriekaufmann/Industriekauffrau (gültig bis: 31.08.2026)</v>
      </c>
      <c r="B1238">
        <v>1238</v>
      </c>
      <c r="C1238" t="s">
        <v>267</v>
      </c>
      <c r="D1238" t="s">
        <v>138</v>
      </c>
      <c r="E1238" s="51">
        <v>20</v>
      </c>
      <c r="F1238">
        <v>15</v>
      </c>
      <c r="G1238">
        <v>11</v>
      </c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</row>
    <row r="1239" spans="1:38" s="50" customFormat="1" ht="15">
      <c r="A1239" t="str">
        <f t="shared" si="19"/>
        <v>VorarlbergInformationstechnologie</v>
      </c>
      <c r="B1239">
        <v>1239</v>
      </c>
      <c r="C1239" t="s">
        <v>267</v>
      </c>
      <c r="D1239" t="s">
        <v>34</v>
      </c>
      <c r="E1239" s="51">
        <v>16</v>
      </c>
      <c r="F1239">
        <v>13</v>
      </c>
      <c r="G1239">
        <v>10</v>
      </c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</row>
    <row r="1240" spans="1:38" s="50" customFormat="1" ht="15">
      <c r="A1240" t="str">
        <f t="shared" si="19"/>
        <v>VorarlbergInstallations- und Gebäudetechnik</v>
      </c>
      <c r="B1240">
        <v>1240</v>
      </c>
      <c r="C1240" t="s">
        <v>267</v>
      </c>
      <c r="D1240" t="s">
        <v>141</v>
      </c>
      <c r="E1240" s="51">
        <v>11</v>
      </c>
      <c r="F1240">
        <v>8</v>
      </c>
      <c r="G1240">
        <v>11</v>
      </c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</row>
    <row r="1241" spans="1:38" s="50" customFormat="1" ht="15">
      <c r="A1241" t="str">
        <f t="shared" si="19"/>
        <v>VorarlbergKälteanlagentechnik</v>
      </c>
      <c r="B1241">
        <v>1241</v>
      </c>
      <c r="C1241" t="s">
        <v>267</v>
      </c>
      <c r="D1241" t="s">
        <v>142</v>
      </c>
      <c r="E1241" s="51">
        <v>2</v>
      </c>
      <c r="F1241">
        <v>1</v>
      </c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</row>
    <row r="1242" spans="1:38" s="50" customFormat="1" ht="15">
      <c r="A1242" t="str">
        <f t="shared" si="19"/>
        <v>VorarlbergKanzleiassistent/Kanzleiassistentin</v>
      </c>
      <c r="B1242">
        <v>1242</v>
      </c>
      <c r="C1242" t="s">
        <v>267</v>
      </c>
      <c r="D1242" t="s">
        <v>143</v>
      </c>
      <c r="E1242" s="51">
        <v>15</v>
      </c>
      <c r="F1242">
        <v>15</v>
      </c>
      <c r="G1242">
        <v>14</v>
      </c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</row>
    <row r="1243" spans="1:38" s="50" customFormat="1" ht="15">
      <c r="A1243" t="str">
        <f t="shared" si="19"/>
        <v>VorarlbergKarosseriebautechnik</v>
      </c>
      <c r="B1243">
        <v>1243</v>
      </c>
      <c r="C1243" t="s">
        <v>267</v>
      </c>
      <c r="D1243" t="s">
        <v>31</v>
      </c>
      <c r="E1243" s="51">
        <v>3</v>
      </c>
      <c r="F1243">
        <v>3</v>
      </c>
      <c r="G1243">
        <v>3</v>
      </c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</row>
    <row r="1244" spans="1:38" s="50" customFormat="1" ht="15">
      <c r="A1244" t="str">
        <f t="shared" si="19"/>
        <v>VorarlbergKeramiker/in</v>
      </c>
      <c r="B1244">
        <v>1244</v>
      </c>
      <c r="C1244" t="s">
        <v>267</v>
      </c>
      <c r="D1244" t="s">
        <v>145</v>
      </c>
      <c r="E1244" s="51">
        <v>1</v>
      </c>
      <c r="F1244">
        <v>1</v>
      </c>
      <c r="G1244">
        <v>1</v>
      </c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</row>
    <row r="1245" spans="1:38" s="50" customFormat="1" ht="15">
      <c r="A1245" t="str">
        <f t="shared" si="19"/>
        <v>VorarlbergKoch/Köchin</v>
      </c>
      <c r="B1245">
        <v>1245</v>
      </c>
      <c r="C1245" t="s">
        <v>267</v>
      </c>
      <c r="D1245" t="s">
        <v>148</v>
      </c>
      <c r="E1245" s="51">
        <v>42</v>
      </c>
      <c r="F1245">
        <v>51</v>
      </c>
      <c r="G1245">
        <v>41</v>
      </c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</row>
    <row r="1246" spans="1:38" s="50" customFormat="1" ht="15">
      <c r="A1246" t="str">
        <f t="shared" si="19"/>
        <v>VorarlbergKonditorei (Zuckerbäckerei)</v>
      </c>
      <c r="B1246">
        <v>1246</v>
      </c>
      <c r="C1246" t="s">
        <v>267</v>
      </c>
      <c r="D1246" t="s">
        <v>149</v>
      </c>
      <c r="E1246" s="51">
        <v>44</v>
      </c>
      <c r="F1246">
        <v>42</v>
      </c>
      <c r="G1246">
        <v>34</v>
      </c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</row>
    <row r="1247" spans="1:38" s="50" customFormat="1" ht="15">
      <c r="A1247" t="str">
        <f t="shared" si="19"/>
        <v>VorarlbergKonstrukteur/in</v>
      </c>
      <c r="B1247">
        <v>1247</v>
      </c>
      <c r="C1247" t="s">
        <v>267</v>
      </c>
      <c r="D1247" t="s">
        <v>150</v>
      </c>
      <c r="E1247" s="51">
        <v>22</v>
      </c>
      <c r="F1247">
        <v>26</v>
      </c>
      <c r="G1247">
        <v>20</v>
      </c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</row>
    <row r="1248" spans="1:38" s="50" customFormat="1" ht="15">
      <c r="A1248" t="str">
        <f t="shared" si="19"/>
        <v>VorarlbergKosmetik (Kosmetologie)</v>
      </c>
      <c r="B1248">
        <v>1248</v>
      </c>
      <c r="C1248" t="s">
        <v>267</v>
      </c>
      <c r="D1248" t="s">
        <v>563</v>
      </c>
      <c r="E1248" s="51">
        <v>1</v>
      </c>
      <c r="F1248">
        <v>2</v>
      </c>
      <c r="G1248">
        <v>3</v>
      </c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</row>
    <row r="1249" spans="1:38" s="50" customFormat="1" ht="15">
      <c r="A1249" t="str">
        <f t="shared" si="19"/>
        <v>VorarlbergKosmetik (Kosmetologie) / Fußpflege (Podologie)</v>
      </c>
      <c r="B1249">
        <v>1249</v>
      </c>
      <c r="C1249" t="s">
        <v>267</v>
      </c>
      <c r="D1249" t="s">
        <v>564</v>
      </c>
      <c r="E1249" s="51"/>
      <c r="F1249">
        <v>22</v>
      </c>
      <c r="G1249">
        <v>24</v>
      </c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</row>
    <row r="1250" spans="1:38" s="50" customFormat="1" ht="15">
      <c r="A1250" t="str">
        <f t="shared" si="19"/>
        <v>VorarlbergKraftfahrzeugtechnik</v>
      </c>
      <c r="B1250">
        <v>1250</v>
      </c>
      <c r="C1250" t="s">
        <v>267</v>
      </c>
      <c r="D1250" t="s">
        <v>4</v>
      </c>
      <c r="E1250" s="51">
        <v>19</v>
      </c>
      <c r="F1250">
        <v>23</v>
      </c>
      <c r="G1250">
        <v>21</v>
      </c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</row>
    <row r="1251" spans="1:38" s="50" customFormat="1" ht="15">
      <c r="A1251" t="str">
        <f t="shared" si="19"/>
        <v>VorarlbergKunststofftechnologie</v>
      </c>
      <c r="B1251">
        <v>1251</v>
      </c>
      <c r="C1251" t="s">
        <v>267</v>
      </c>
      <c r="D1251" t="s">
        <v>152</v>
      </c>
      <c r="E1251" s="51">
        <v>17</v>
      </c>
      <c r="F1251">
        <v>12</v>
      </c>
      <c r="G1251">
        <v>13</v>
      </c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</row>
    <row r="1252" spans="1:38" s="50" customFormat="1" ht="15">
      <c r="A1252" t="str">
        <f t="shared" si="19"/>
        <v>VorarlbergKunststoffverfahrenstechnik</v>
      </c>
      <c r="B1252">
        <v>1252</v>
      </c>
      <c r="C1252" t="s">
        <v>267</v>
      </c>
      <c r="D1252" t="s">
        <v>153</v>
      </c>
      <c r="E1252" s="51">
        <v>7</v>
      </c>
      <c r="F1252">
        <v>7</v>
      </c>
      <c r="G1252">
        <v>9</v>
      </c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</row>
    <row r="1253" spans="1:38" s="50" customFormat="1" ht="15">
      <c r="A1253" t="str">
        <f t="shared" si="19"/>
        <v>VorarlbergLackiertechnik</v>
      </c>
      <c r="B1253">
        <v>1253</v>
      </c>
      <c r="C1253" t="s">
        <v>267</v>
      </c>
      <c r="D1253" t="s">
        <v>156</v>
      </c>
      <c r="E1253" s="51">
        <v>7</v>
      </c>
      <c r="F1253">
        <v>8</v>
      </c>
      <c r="G1253">
        <v>8</v>
      </c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</row>
    <row r="1254" spans="1:38" s="50" customFormat="1" ht="15">
      <c r="A1254" t="str">
        <f t="shared" si="19"/>
        <v>VorarlbergLand- und Baumaschinentechnik</v>
      </c>
      <c r="B1254">
        <v>1254</v>
      </c>
      <c r="C1254" t="s">
        <v>267</v>
      </c>
      <c r="D1254" t="s">
        <v>157</v>
      </c>
      <c r="E1254" s="51"/>
      <c r="F1254"/>
      <c r="G1254">
        <v>1</v>
      </c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</row>
    <row r="1255" spans="1:38" s="50" customFormat="1" ht="15">
      <c r="A1255" t="str">
        <f t="shared" si="19"/>
        <v>VorarlbergLebensmitteltechnik</v>
      </c>
      <c r="B1255">
        <v>1255</v>
      </c>
      <c r="C1255" t="s">
        <v>267</v>
      </c>
      <c r="D1255" t="s">
        <v>158</v>
      </c>
      <c r="E1255" s="51">
        <v>6</v>
      </c>
      <c r="F1255">
        <v>10</v>
      </c>
      <c r="G1255">
        <v>7</v>
      </c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</row>
    <row r="1256" spans="1:38" s="50" customFormat="1" ht="15">
      <c r="A1256" t="str">
        <f t="shared" si="19"/>
        <v>VorarlbergMaskenbildner/Maskenbildnerin (gültig bis: 31.12.2026)</v>
      </c>
      <c r="B1256">
        <v>1256</v>
      </c>
      <c r="C1256" t="s">
        <v>267</v>
      </c>
      <c r="D1256" t="s">
        <v>163</v>
      </c>
      <c r="E1256" s="51"/>
      <c r="F1256"/>
      <c r="G1256">
        <v>1</v>
      </c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</row>
    <row r="1257" spans="1:38" s="50" customFormat="1" ht="15">
      <c r="A1257" t="str">
        <f t="shared" si="19"/>
        <v>VorarlbergMasseur/Masseurin</v>
      </c>
      <c r="B1257">
        <v>1257</v>
      </c>
      <c r="C1257" t="s">
        <v>267</v>
      </c>
      <c r="D1257" t="s">
        <v>164</v>
      </c>
      <c r="E1257" s="51">
        <v>1</v>
      </c>
      <c r="F1257">
        <v>1</v>
      </c>
      <c r="G1257">
        <v>1</v>
      </c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</row>
    <row r="1258" spans="1:38" s="50" customFormat="1" ht="15">
      <c r="A1258" t="str">
        <f t="shared" si="19"/>
        <v>VorarlbergMechatronik</v>
      </c>
      <c r="B1258">
        <v>1258</v>
      </c>
      <c r="C1258" t="s">
        <v>267</v>
      </c>
      <c r="D1258" t="s">
        <v>26</v>
      </c>
      <c r="E1258" s="51">
        <v>21</v>
      </c>
      <c r="F1258">
        <v>17</v>
      </c>
      <c r="G1258">
        <v>20</v>
      </c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</row>
    <row r="1259" spans="1:38" s="50" customFormat="1" ht="15">
      <c r="A1259" t="str">
        <f t="shared" si="19"/>
        <v>VorarlbergMetallbearbeitung</v>
      </c>
      <c r="B1259">
        <v>1259</v>
      </c>
      <c r="C1259" t="s">
        <v>267</v>
      </c>
      <c r="D1259" t="s">
        <v>168</v>
      </c>
      <c r="E1259" s="51">
        <v>5</v>
      </c>
      <c r="F1259">
        <v>6</v>
      </c>
      <c r="G1259">
        <v>6</v>
      </c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</row>
    <row r="1260" spans="1:38" s="50" customFormat="1" ht="15">
      <c r="A1260" t="str">
        <f t="shared" si="19"/>
        <v>VorarlbergMetalldesign</v>
      </c>
      <c r="B1260">
        <v>1260</v>
      </c>
      <c r="C1260" t="s">
        <v>267</v>
      </c>
      <c r="D1260" t="s">
        <v>169</v>
      </c>
      <c r="E1260" s="51">
        <v>1</v>
      </c>
      <c r="F1260">
        <v>1</v>
      </c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</row>
    <row r="1261" spans="1:38" s="50" customFormat="1" ht="15">
      <c r="A1261" t="str">
        <f t="shared" si="19"/>
        <v>VorarlbergMetalltechnik</v>
      </c>
      <c r="B1261">
        <v>1261</v>
      </c>
      <c r="C1261" t="s">
        <v>267</v>
      </c>
      <c r="D1261" t="s">
        <v>33</v>
      </c>
      <c r="E1261" s="51">
        <v>131</v>
      </c>
      <c r="F1261">
        <v>124</v>
      </c>
      <c r="G1261">
        <v>110</v>
      </c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</row>
    <row r="1262" spans="1:38" s="50" customFormat="1" ht="15">
      <c r="A1262" t="str">
        <f t="shared" si="19"/>
        <v>VorarlbergMilchtechnologie</v>
      </c>
      <c r="B1262">
        <v>1262</v>
      </c>
      <c r="C1262" t="s">
        <v>267</v>
      </c>
      <c r="D1262" t="s">
        <v>173</v>
      </c>
      <c r="E1262" s="51">
        <v>5</v>
      </c>
      <c r="F1262">
        <v>3</v>
      </c>
      <c r="G1262">
        <v>5</v>
      </c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</row>
    <row r="1263" spans="1:38" s="50" customFormat="1" ht="15">
      <c r="A1263" t="str">
        <f t="shared" si="19"/>
        <v>VorarlbergOberflächentechnik</v>
      </c>
      <c r="B1263">
        <v>1263</v>
      </c>
      <c r="C1263" t="s">
        <v>267</v>
      </c>
      <c r="D1263" t="s">
        <v>175</v>
      </c>
      <c r="E1263" s="51">
        <v>7</v>
      </c>
      <c r="F1263">
        <v>5</v>
      </c>
      <c r="G1263">
        <v>4</v>
      </c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</row>
    <row r="1264" spans="1:38" s="50" customFormat="1" ht="15">
      <c r="A1264" t="str">
        <f t="shared" si="19"/>
        <v>VorarlbergOfenbau- und Verlegetechnik</v>
      </c>
      <c r="B1264">
        <v>1264</v>
      </c>
      <c r="C1264" t="s">
        <v>267</v>
      </c>
      <c r="D1264" t="s">
        <v>178</v>
      </c>
      <c r="E1264" s="51">
        <v>1</v>
      </c>
      <c r="F1264">
        <v>1</v>
      </c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</row>
    <row r="1265" spans="1:38" s="50" customFormat="1" ht="15">
      <c r="A1265" t="str">
        <f t="shared" si="19"/>
        <v>VorarlbergOrgelbau</v>
      </c>
      <c r="B1265">
        <v>1265</v>
      </c>
      <c r="C1265" t="s">
        <v>267</v>
      </c>
      <c r="D1265" t="s">
        <v>180</v>
      </c>
      <c r="E1265" s="51">
        <v>4</v>
      </c>
      <c r="F1265">
        <v>4</v>
      </c>
      <c r="G1265">
        <v>5</v>
      </c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</row>
    <row r="1266" spans="1:38" s="50" customFormat="1" ht="15">
      <c r="A1266" t="str">
        <f t="shared" si="19"/>
        <v>VorarlbergPersonaldienstleistung</v>
      </c>
      <c r="B1266">
        <v>1266</v>
      </c>
      <c r="C1266" t="s">
        <v>267</v>
      </c>
      <c r="D1266" t="s">
        <v>184</v>
      </c>
      <c r="E1266" s="51">
        <v>3</v>
      </c>
      <c r="F1266">
        <v>1</v>
      </c>
      <c r="G1266">
        <v>2</v>
      </c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</row>
    <row r="1267" spans="1:38" s="50" customFormat="1" ht="15">
      <c r="A1267" t="str">
        <f t="shared" si="19"/>
        <v>VorarlbergPflegeassistenz-AV</v>
      </c>
      <c r="B1267">
        <v>1267</v>
      </c>
      <c r="C1267" t="s">
        <v>267</v>
      </c>
      <c r="D1267" t="s">
        <v>186</v>
      </c>
      <c r="E1267" s="51">
        <v>6</v>
      </c>
      <c r="F1267">
        <v>20</v>
      </c>
      <c r="G1267">
        <v>29</v>
      </c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</row>
    <row r="1268" spans="1:38" s="50" customFormat="1" ht="15">
      <c r="A1268" t="str">
        <f t="shared" si="19"/>
        <v>VorarlbergPflegefachassistenz-AV</v>
      </c>
      <c r="B1268">
        <v>1268</v>
      </c>
      <c r="C1268" t="s">
        <v>267</v>
      </c>
      <c r="D1268" t="s">
        <v>187</v>
      </c>
      <c r="E1268" s="51"/>
      <c r="F1268"/>
      <c r="G1268">
        <v>1</v>
      </c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</row>
    <row r="1269" spans="1:38" s="50" customFormat="1" ht="15">
      <c r="A1269" t="str">
        <f t="shared" si="19"/>
        <v>VorarlbergPharmazeutisch-kaufmännische Assistenz</v>
      </c>
      <c r="B1269">
        <v>1269</v>
      </c>
      <c r="C1269" t="s">
        <v>267</v>
      </c>
      <c r="D1269" t="s">
        <v>19</v>
      </c>
      <c r="E1269" s="51">
        <v>70</v>
      </c>
      <c r="F1269">
        <v>63</v>
      </c>
      <c r="G1269">
        <v>56</v>
      </c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</row>
    <row r="1270" spans="1:38" s="50" customFormat="1" ht="15">
      <c r="A1270" t="str">
        <f t="shared" si="19"/>
        <v>VorarlbergPlatten- und Fliesenleger/in</v>
      </c>
      <c r="B1270">
        <v>1270</v>
      </c>
      <c r="C1270" t="s">
        <v>267</v>
      </c>
      <c r="D1270" t="s">
        <v>190</v>
      </c>
      <c r="E1270" s="51">
        <v>2</v>
      </c>
      <c r="F1270">
        <v>2</v>
      </c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</row>
    <row r="1271" spans="1:38" s="50" customFormat="1" ht="15">
      <c r="A1271" t="str">
        <f t="shared" si="19"/>
        <v>VorarlbergProzesstechnik</v>
      </c>
      <c r="B1271">
        <v>1271</v>
      </c>
      <c r="C1271" t="s">
        <v>267</v>
      </c>
      <c r="D1271" t="s">
        <v>193</v>
      </c>
      <c r="E1271" s="51">
        <v>16</v>
      </c>
      <c r="F1271">
        <v>19</v>
      </c>
      <c r="G1271">
        <v>18</v>
      </c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</row>
    <row r="1272" spans="1:38" s="50" customFormat="1" ht="15">
      <c r="A1272" t="str">
        <f t="shared" si="19"/>
        <v>VorarlbergPrüftechnik - Schwerpunkt Baustoffe</v>
      </c>
      <c r="B1272">
        <v>1272</v>
      </c>
      <c r="C1272" t="s">
        <v>267</v>
      </c>
      <c r="D1272" t="s">
        <v>194</v>
      </c>
      <c r="E1272" s="51"/>
      <c r="F1272">
        <v>1</v>
      </c>
      <c r="G1272">
        <v>1</v>
      </c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</row>
    <row r="1273" spans="1:38" s="50" customFormat="1" ht="15">
      <c r="A1273" t="str">
        <f t="shared" si="19"/>
        <v>VorarlbergRauchfangkehrer/Rauchfangkehrerin</v>
      </c>
      <c r="B1273">
        <v>1273</v>
      </c>
      <c r="C1273" t="s">
        <v>267</v>
      </c>
      <c r="D1273" t="s">
        <v>196</v>
      </c>
      <c r="E1273" s="51">
        <v>1</v>
      </c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</row>
    <row r="1274" spans="1:38" s="50" customFormat="1" ht="15">
      <c r="A1274" t="str">
        <f t="shared" si="19"/>
        <v>VorarlbergReisebürokaufmann / Reisebürokauffrau</v>
      </c>
      <c r="B1274">
        <v>1274</v>
      </c>
      <c r="C1274" t="s">
        <v>267</v>
      </c>
      <c r="D1274" t="s">
        <v>566</v>
      </c>
      <c r="E1274" s="51">
        <v>4</v>
      </c>
      <c r="F1274">
        <v>5</v>
      </c>
      <c r="G1274">
        <v>2</v>
      </c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</row>
    <row r="1275" spans="1:38" s="50" customFormat="1" ht="15">
      <c r="A1275" t="str">
        <f t="shared" si="19"/>
        <v>VorarlbergRestaurantfachmann/Restaurantfachfrau</v>
      </c>
      <c r="B1275">
        <v>1275</v>
      </c>
      <c r="C1275" t="s">
        <v>267</v>
      </c>
      <c r="D1275" t="s">
        <v>201</v>
      </c>
      <c r="E1275" s="51">
        <v>70</v>
      </c>
      <c r="F1275">
        <v>70</v>
      </c>
      <c r="G1275">
        <v>79</v>
      </c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</row>
    <row r="1276" spans="1:38" s="50" customFormat="1" ht="15">
      <c r="A1276" t="str">
        <f t="shared" si="19"/>
        <v>VorarlbergSeilbahntechnik</v>
      </c>
      <c r="B1276">
        <v>1276</v>
      </c>
      <c r="C1276" t="s">
        <v>267</v>
      </c>
      <c r="D1276" t="s">
        <v>207</v>
      </c>
      <c r="E1276" s="51">
        <v>6</v>
      </c>
      <c r="F1276">
        <v>8</v>
      </c>
      <c r="G1276">
        <v>8</v>
      </c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</row>
    <row r="1277" spans="1:38" s="50" customFormat="1" ht="15">
      <c r="A1277" t="str">
        <f t="shared" si="19"/>
        <v>VorarlbergSkibautechnik</v>
      </c>
      <c r="B1277">
        <v>1277</v>
      </c>
      <c r="C1277" t="s">
        <v>267</v>
      </c>
      <c r="D1277" t="s">
        <v>208</v>
      </c>
      <c r="E1277" s="51"/>
      <c r="F1277"/>
      <c r="G1277">
        <v>1</v>
      </c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</row>
    <row r="1278" spans="1:38" s="50" customFormat="1" ht="15">
      <c r="A1278" t="str">
        <f t="shared" si="19"/>
        <v>VorarlbergSpeditionskaufmann/Speditionskauffrau</v>
      </c>
      <c r="B1278">
        <v>1278</v>
      </c>
      <c r="C1278" t="s">
        <v>267</v>
      </c>
      <c r="D1278" t="s">
        <v>210</v>
      </c>
      <c r="E1278" s="51">
        <v>36</v>
      </c>
      <c r="F1278">
        <v>29</v>
      </c>
      <c r="G1278">
        <v>21</v>
      </c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  <c r="AL1278"/>
    </row>
    <row r="1279" spans="1:38" s="50" customFormat="1" ht="15">
      <c r="A1279" t="str">
        <f t="shared" ref="A1279:A1304" si="20">C1279&amp;D1279</f>
        <v>VorarlbergSpeditionslogistik</v>
      </c>
      <c r="B1279">
        <v>1279</v>
      </c>
      <c r="C1279" t="s">
        <v>267</v>
      </c>
      <c r="D1279" t="s">
        <v>211</v>
      </c>
      <c r="E1279" s="51">
        <v>2</v>
      </c>
      <c r="F1279">
        <v>4</v>
      </c>
      <c r="G1279">
        <v>2</v>
      </c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</row>
    <row r="1280" spans="1:38" s="50" customFormat="1" ht="15">
      <c r="A1280" t="str">
        <f t="shared" si="20"/>
        <v>VorarlbergSpengler/Spenglerin</v>
      </c>
      <c r="B1280">
        <v>1280</v>
      </c>
      <c r="C1280" t="s">
        <v>267</v>
      </c>
      <c r="D1280" t="s">
        <v>212</v>
      </c>
      <c r="E1280" s="51"/>
      <c r="F1280"/>
      <c r="G1280">
        <v>1</v>
      </c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</row>
    <row r="1281" spans="1:38" s="50" customFormat="1" ht="15">
      <c r="A1281" t="str">
        <f t="shared" si="20"/>
        <v>VorarlbergSportadministrator/Sportadministratorin</v>
      </c>
      <c r="B1281">
        <v>1281</v>
      </c>
      <c r="C1281" t="s">
        <v>267</v>
      </c>
      <c r="D1281" t="s">
        <v>213</v>
      </c>
      <c r="E1281" s="51">
        <v>1</v>
      </c>
      <c r="F1281">
        <v>1</v>
      </c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</row>
    <row r="1282" spans="1:38" s="50" customFormat="1" ht="15">
      <c r="A1282" t="str">
        <f t="shared" si="20"/>
        <v>VorarlbergSteinmetz/Steinmetzin</v>
      </c>
      <c r="B1282">
        <v>1282</v>
      </c>
      <c r="C1282" t="s">
        <v>267</v>
      </c>
      <c r="D1282" t="s">
        <v>216</v>
      </c>
      <c r="E1282" s="51">
        <v>1</v>
      </c>
      <c r="F1282">
        <v>2</v>
      </c>
      <c r="G1282">
        <v>1</v>
      </c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</row>
    <row r="1283" spans="1:38" s="50" customFormat="1" ht="15">
      <c r="A1283" t="str">
        <f t="shared" si="20"/>
        <v>VorarlbergSteinmetztechnik</v>
      </c>
      <c r="B1283">
        <v>1283</v>
      </c>
      <c r="C1283" t="s">
        <v>267</v>
      </c>
      <c r="D1283" t="s">
        <v>217</v>
      </c>
      <c r="E1283" s="51"/>
      <c r="F1283"/>
      <c r="G1283">
        <v>1</v>
      </c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</row>
    <row r="1284" spans="1:38" s="50" customFormat="1" ht="15">
      <c r="A1284" t="str">
        <f t="shared" si="20"/>
        <v>VorarlbergSteuerassistenz</v>
      </c>
      <c r="B1284">
        <v>1284</v>
      </c>
      <c r="C1284" t="s">
        <v>267</v>
      </c>
      <c r="D1284" t="s">
        <v>219</v>
      </c>
      <c r="E1284" s="51">
        <v>3</v>
      </c>
      <c r="F1284">
        <v>9</v>
      </c>
      <c r="G1284">
        <v>13</v>
      </c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</row>
    <row r="1285" spans="1:38" s="50" customFormat="1" ht="15">
      <c r="A1285" t="str">
        <f t="shared" si="20"/>
        <v>VorarlbergSystemgastronomiefachkraft</v>
      </c>
      <c r="B1285">
        <v>1285</v>
      </c>
      <c r="C1285" t="s">
        <v>267</v>
      </c>
      <c r="D1285" t="s">
        <v>225</v>
      </c>
      <c r="E1285" s="51">
        <v>5</v>
      </c>
      <c r="F1285">
        <v>10</v>
      </c>
      <c r="G1285">
        <v>15</v>
      </c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</row>
    <row r="1286" spans="1:38" s="50" customFormat="1" ht="15">
      <c r="A1286" t="str">
        <f t="shared" si="20"/>
        <v>VorarlbergTapezierer/in und Dekorateur/in</v>
      </c>
      <c r="B1286">
        <v>1286</v>
      </c>
      <c r="C1286" t="s">
        <v>267</v>
      </c>
      <c r="D1286" t="s">
        <v>226</v>
      </c>
      <c r="E1286" s="51">
        <v>2</v>
      </c>
      <c r="F1286">
        <v>3</v>
      </c>
      <c r="G1286">
        <v>4</v>
      </c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</row>
    <row r="1287" spans="1:38" s="50" customFormat="1" ht="15">
      <c r="A1287" t="str">
        <f t="shared" si="20"/>
        <v>VorarlbergTechnischer Zeichner/Technische Zeichnerin</v>
      </c>
      <c r="B1287">
        <v>1287</v>
      </c>
      <c r="C1287" t="s">
        <v>267</v>
      </c>
      <c r="D1287" t="s">
        <v>227</v>
      </c>
      <c r="E1287" s="51">
        <v>1</v>
      </c>
      <c r="F1287">
        <v>1</v>
      </c>
      <c r="G1287">
        <v>1</v>
      </c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</row>
    <row r="1288" spans="1:38" s="50" customFormat="1" ht="15">
      <c r="A1288" t="str">
        <f t="shared" si="20"/>
        <v>VorarlbergTextilchemie</v>
      </c>
      <c r="B1288">
        <v>1288</v>
      </c>
      <c r="C1288" t="s">
        <v>267</v>
      </c>
      <c r="D1288" t="s">
        <v>228</v>
      </c>
      <c r="E1288" s="51">
        <v>8</v>
      </c>
      <c r="F1288">
        <v>7</v>
      </c>
      <c r="G1288">
        <v>7</v>
      </c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</row>
    <row r="1289" spans="1:38" s="50" customFormat="1" ht="15">
      <c r="A1289" t="str">
        <f t="shared" si="20"/>
        <v>VorarlbergTextilgestaltung</v>
      </c>
      <c r="B1289">
        <v>1289</v>
      </c>
      <c r="C1289" t="s">
        <v>267</v>
      </c>
      <c r="D1289" t="s">
        <v>229</v>
      </c>
      <c r="E1289" s="51">
        <v>1</v>
      </c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</row>
    <row r="1290" spans="1:38" s="50" customFormat="1" ht="15">
      <c r="A1290" t="str">
        <f t="shared" si="20"/>
        <v>VorarlbergTextiltechnologie</v>
      </c>
      <c r="B1290">
        <v>1290</v>
      </c>
      <c r="C1290" t="s">
        <v>267</v>
      </c>
      <c r="D1290" t="s">
        <v>231</v>
      </c>
      <c r="E1290" s="51">
        <v>3</v>
      </c>
      <c r="F1290">
        <v>5</v>
      </c>
      <c r="G1290">
        <v>2</v>
      </c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</row>
    <row r="1291" spans="1:38" s="50" customFormat="1" ht="15">
      <c r="A1291" t="str">
        <f t="shared" si="20"/>
        <v>VorarlbergTierärztliche Ordinationsassistenz</v>
      </c>
      <c r="B1291">
        <v>1291</v>
      </c>
      <c r="C1291" t="s">
        <v>267</v>
      </c>
      <c r="D1291" t="s">
        <v>234</v>
      </c>
      <c r="E1291" s="51">
        <v>9</v>
      </c>
      <c r="F1291">
        <v>12</v>
      </c>
      <c r="G1291">
        <v>9</v>
      </c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</row>
    <row r="1292" spans="1:38" s="50" customFormat="1" ht="15">
      <c r="A1292" t="str">
        <f t="shared" si="20"/>
        <v>VorarlbergTischlerei - Schwerpunkt Allgemeine Tischlerei</v>
      </c>
      <c r="B1292">
        <v>1292</v>
      </c>
      <c r="C1292" t="s">
        <v>267</v>
      </c>
      <c r="D1292" t="s">
        <v>236</v>
      </c>
      <c r="E1292" s="51">
        <v>25</v>
      </c>
      <c r="F1292">
        <v>26</v>
      </c>
      <c r="G1292">
        <v>21</v>
      </c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</row>
    <row r="1293" spans="1:38" s="50" customFormat="1" ht="15">
      <c r="A1293" t="str">
        <f t="shared" si="20"/>
        <v>VorarlbergTischlereitechnik - Schwerpunkt Planung</v>
      </c>
      <c r="B1293">
        <v>1293</v>
      </c>
      <c r="C1293" t="s">
        <v>267</v>
      </c>
      <c r="D1293" t="s">
        <v>239</v>
      </c>
      <c r="E1293" s="51">
        <v>6</v>
      </c>
      <c r="F1293">
        <v>1</v>
      </c>
      <c r="G1293">
        <v>4</v>
      </c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</row>
    <row r="1294" spans="1:38" s="50" customFormat="1" ht="15">
      <c r="A1294" t="str">
        <f t="shared" si="20"/>
        <v>VorarlbergTischlereitechnik - Schwerpunkt Produktion</v>
      </c>
      <c r="B1294">
        <v>1294</v>
      </c>
      <c r="C1294" t="s">
        <v>267</v>
      </c>
      <c r="D1294" t="s">
        <v>240</v>
      </c>
      <c r="E1294" s="51">
        <v>8</v>
      </c>
      <c r="F1294">
        <v>11</v>
      </c>
      <c r="G1294">
        <v>11</v>
      </c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/>
      <c r="AL1294"/>
    </row>
    <row r="1295" spans="1:38" s="50" customFormat="1" ht="15">
      <c r="A1295" t="str">
        <f t="shared" si="20"/>
        <v>VorarlbergUhrmacher/in - Zeitmesstechniker/in</v>
      </c>
      <c r="B1295">
        <v>1295</v>
      </c>
      <c r="C1295" t="s">
        <v>267</v>
      </c>
      <c r="D1295" t="s">
        <v>242</v>
      </c>
      <c r="E1295" s="51">
        <v>2</v>
      </c>
      <c r="F1295">
        <v>2</v>
      </c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/>
      <c r="AL1295"/>
    </row>
    <row r="1296" spans="1:38" s="50" customFormat="1" ht="15">
      <c r="A1296" t="str">
        <f t="shared" si="20"/>
        <v>VorarlbergVeranstaltungstechnik</v>
      </c>
      <c r="B1296">
        <v>1296</v>
      </c>
      <c r="C1296" t="s">
        <v>267</v>
      </c>
      <c r="D1296" t="s">
        <v>243</v>
      </c>
      <c r="E1296" s="51">
        <v>1</v>
      </c>
      <c r="F1296">
        <v>2</v>
      </c>
      <c r="G1296">
        <v>3</v>
      </c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  <c r="AL1296"/>
    </row>
    <row r="1297" spans="1:38" s="50" customFormat="1" ht="15">
      <c r="A1297" t="str">
        <f t="shared" si="20"/>
        <v>VorarlbergVermessungstechniker/in (gültig bis: 30.06.2024)</v>
      </c>
      <c r="B1297">
        <v>1297</v>
      </c>
      <c r="C1297" t="s">
        <v>267</v>
      </c>
      <c r="D1297" t="s">
        <v>247</v>
      </c>
      <c r="E1297" s="51">
        <v>4</v>
      </c>
      <c r="F1297">
        <v>2</v>
      </c>
      <c r="G1297">
        <v>1</v>
      </c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</row>
    <row r="1298" spans="1:38" s="50" customFormat="1" ht="15">
      <c r="A1298" t="str">
        <f t="shared" si="20"/>
        <v>VorarlbergVerpackungstechnik</v>
      </c>
      <c r="B1298">
        <v>1298</v>
      </c>
      <c r="C1298" t="s">
        <v>267</v>
      </c>
      <c r="D1298" t="s">
        <v>248</v>
      </c>
      <c r="E1298" s="51">
        <v>6</v>
      </c>
      <c r="F1298">
        <v>6</v>
      </c>
      <c r="G1298">
        <v>6</v>
      </c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</row>
    <row r="1299" spans="1:38" s="50" customFormat="1" ht="15">
      <c r="A1299" t="str">
        <f t="shared" si="20"/>
        <v>VorarlbergVersicherungskaufmann/Versicherungskauffrau</v>
      </c>
      <c r="B1299">
        <v>1299</v>
      </c>
      <c r="C1299" t="s">
        <v>267</v>
      </c>
      <c r="D1299" t="s">
        <v>249</v>
      </c>
      <c r="E1299" s="51">
        <v>23</v>
      </c>
      <c r="F1299">
        <v>25</v>
      </c>
      <c r="G1299">
        <v>21</v>
      </c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  <c r="AL1299"/>
    </row>
    <row r="1300" spans="1:38" s="50" customFormat="1" ht="15">
      <c r="A1300" t="str">
        <f t="shared" si="20"/>
        <v>VorarlbergVerwaltungsassistent/Verwaltungsassistentin</v>
      </c>
      <c r="B1300">
        <v>1300</v>
      </c>
      <c r="C1300" t="s">
        <v>267</v>
      </c>
      <c r="D1300" t="s">
        <v>250</v>
      </c>
      <c r="E1300" s="51">
        <v>64</v>
      </c>
      <c r="F1300">
        <v>66</v>
      </c>
      <c r="G1300">
        <v>68</v>
      </c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</row>
    <row r="1301" spans="1:38" s="50" customFormat="1" ht="15">
      <c r="A1301" t="str">
        <f t="shared" si="20"/>
        <v>VorarlbergWerkstofftechnik</v>
      </c>
      <c r="B1301">
        <v>1301</v>
      </c>
      <c r="C1301" t="s">
        <v>267</v>
      </c>
      <c r="D1301" t="s">
        <v>255</v>
      </c>
      <c r="E1301" s="51">
        <v>3</v>
      </c>
      <c r="F1301">
        <v>4</v>
      </c>
      <c r="G1301">
        <v>4</v>
      </c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</row>
    <row r="1302" spans="1:38" s="50" customFormat="1" ht="15">
      <c r="A1302" t="str">
        <f t="shared" si="20"/>
        <v>VorarlbergZahnärztliche Fachassistenz</v>
      </c>
      <c r="B1302">
        <v>1302</v>
      </c>
      <c r="C1302" t="s">
        <v>267</v>
      </c>
      <c r="D1302" t="s">
        <v>257</v>
      </c>
      <c r="E1302" s="51">
        <v>10</v>
      </c>
      <c r="F1302">
        <v>12</v>
      </c>
      <c r="G1302">
        <v>15</v>
      </c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</row>
    <row r="1303" spans="1:38" s="50" customFormat="1" ht="15">
      <c r="A1303" t="str">
        <f t="shared" si="20"/>
        <v>VorarlbergZahntechnik</v>
      </c>
      <c r="B1303">
        <v>1303</v>
      </c>
      <c r="C1303" t="s">
        <v>267</v>
      </c>
      <c r="D1303" t="s">
        <v>258</v>
      </c>
      <c r="E1303" s="51">
        <v>5</v>
      </c>
      <c r="F1303">
        <v>6</v>
      </c>
      <c r="G1303">
        <v>5</v>
      </c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</row>
    <row r="1304" spans="1:38" s="50" customFormat="1" ht="15">
      <c r="A1304" t="str">
        <f t="shared" si="20"/>
        <v>VorarlbergZimmerei</v>
      </c>
      <c r="B1304">
        <v>1304</v>
      </c>
      <c r="C1304" t="s">
        <v>267</v>
      </c>
      <c r="D1304" t="s">
        <v>23</v>
      </c>
      <c r="E1304" s="51">
        <v>4</v>
      </c>
      <c r="F1304">
        <v>5</v>
      </c>
      <c r="G1304">
        <v>7</v>
      </c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/>
      <c r="AL1304"/>
    </row>
    <row r="1305" spans="1:38">
      <c r="A1305" t="str">
        <f t="shared" ref="A1305:A1368" si="21">C1305&amp;D1305</f>
        <v>VorarlbergZimmereitechnik</v>
      </c>
      <c r="B1305">
        <v>1305</v>
      </c>
      <c r="C1305" t="s">
        <v>267</v>
      </c>
      <c r="D1305" t="s">
        <v>259</v>
      </c>
      <c r="E1305">
        <v>2</v>
      </c>
    </row>
    <row r="1306" spans="1:38">
      <c r="A1306" t="str">
        <f t="shared" si="21"/>
        <v>VorarlbergLabortechnik</v>
      </c>
      <c r="B1306">
        <v>1306</v>
      </c>
      <c r="C1306" t="s">
        <v>267</v>
      </c>
      <c r="D1306" t="s">
        <v>155</v>
      </c>
      <c r="E1306">
        <v>23</v>
      </c>
      <c r="F1306">
        <v>22</v>
      </c>
      <c r="G1306">
        <v>22</v>
      </c>
    </row>
    <row r="1307" spans="1:38">
      <c r="A1307" t="str">
        <f t="shared" si="21"/>
        <v>VorarlbergMaler- und Beschichtungstechnik</v>
      </c>
      <c r="B1307">
        <v>1307</v>
      </c>
      <c r="C1307" t="s">
        <v>267</v>
      </c>
      <c r="D1307" t="s">
        <v>569</v>
      </c>
      <c r="E1307">
        <v>28</v>
      </c>
      <c r="F1307">
        <v>30</v>
      </c>
      <c r="G1307">
        <v>22</v>
      </c>
    </row>
    <row r="1308" spans="1:38">
      <c r="A1308" t="str">
        <f t="shared" si="21"/>
        <v>VorarlbergMedienfachkraft</v>
      </c>
      <c r="B1308">
        <v>1308</v>
      </c>
      <c r="C1308" t="s">
        <v>267</v>
      </c>
      <c r="D1308" t="s">
        <v>570</v>
      </c>
      <c r="E1308">
        <v>19</v>
      </c>
      <c r="F1308">
        <v>18</v>
      </c>
      <c r="G1308">
        <v>16</v>
      </c>
    </row>
    <row r="1309" spans="1:38">
      <c r="A1309" t="str">
        <f t="shared" si="21"/>
        <v>VorarlbergBrief-und Paketlogistik</v>
      </c>
      <c r="B1309">
        <v>1309</v>
      </c>
      <c r="C1309" t="s">
        <v>267</v>
      </c>
      <c r="D1309" t="s">
        <v>572</v>
      </c>
      <c r="G1309">
        <v>1</v>
      </c>
    </row>
    <row r="1310" spans="1:38">
      <c r="A1310" t="str">
        <f t="shared" si="21"/>
        <v>WienApplikationsentwicklung - Coding</v>
      </c>
      <c r="B1310">
        <v>1310</v>
      </c>
      <c r="C1310" t="s">
        <v>268</v>
      </c>
      <c r="D1310" t="s">
        <v>41</v>
      </c>
      <c r="E1310">
        <v>58</v>
      </c>
      <c r="F1310">
        <v>71</v>
      </c>
      <c r="G1310">
        <v>64</v>
      </c>
    </row>
    <row r="1311" spans="1:38">
      <c r="A1311" t="str">
        <f t="shared" si="21"/>
        <v>WienArchiv-, Bibliotheks- und Informationsassistent/Archiv-, Bibliotheks- und In-formationsassistentin</v>
      </c>
      <c r="B1311">
        <v>1311</v>
      </c>
      <c r="C1311" t="s">
        <v>268</v>
      </c>
      <c r="D1311" t="s">
        <v>42</v>
      </c>
      <c r="E1311">
        <v>23</v>
      </c>
      <c r="F1311">
        <v>24</v>
      </c>
      <c r="G1311">
        <v>21</v>
      </c>
    </row>
    <row r="1312" spans="1:38">
      <c r="A1312" t="str">
        <f t="shared" si="21"/>
        <v>WienAssistent/Assistentin in der Sicherheitsverwaltung (gültig bis: 31.08.2026)</v>
      </c>
      <c r="B1312">
        <v>1312</v>
      </c>
      <c r="C1312" t="s">
        <v>268</v>
      </c>
      <c r="D1312" t="s">
        <v>43</v>
      </c>
      <c r="E1312">
        <v>17</v>
      </c>
      <c r="F1312">
        <v>23</v>
      </c>
      <c r="G1312">
        <v>29</v>
      </c>
    </row>
    <row r="1313" spans="1:7">
      <c r="A1313" t="str">
        <f t="shared" si="21"/>
        <v>WienAugenoptik</v>
      </c>
      <c r="B1313">
        <v>1313</v>
      </c>
      <c r="C1313" t="s">
        <v>268</v>
      </c>
      <c r="D1313" t="s">
        <v>44</v>
      </c>
      <c r="E1313">
        <v>136</v>
      </c>
      <c r="F1313">
        <v>115</v>
      </c>
      <c r="G1313">
        <v>98</v>
      </c>
    </row>
    <row r="1314" spans="1:7">
      <c r="A1314" t="str">
        <f t="shared" si="21"/>
        <v>WienBäckerei</v>
      </c>
      <c r="B1314">
        <v>1314</v>
      </c>
      <c r="C1314" t="s">
        <v>268</v>
      </c>
      <c r="D1314" t="s">
        <v>45</v>
      </c>
      <c r="E1314">
        <v>10</v>
      </c>
      <c r="F1314">
        <v>4</v>
      </c>
      <c r="G1314">
        <v>1</v>
      </c>
    </row>
    <row r="1315" spans="1:7">
      <c r="A1315" t="str">
        <f t="shared" si="21"/>
        <v>WienBacktechnologie (gültig bis: 31.08.2027)</v>
      </c>
      <c r="B1315">
        <v>1315</v>
      </c>
      <c r="C1315" t="s">
        <v>268</v>
      </c>
      <c r="D1315" t="s">
        <v>560</v>
      </c>
      <c r="G1315">
        <v>1</v>
      </c>
    </row>
    <row r="1316" spans="1:7">
      <c r="A1316" t="str">
        <f t="shared" si="21"/>
        <v>WienBahnreise- und Mobilitätsservice (gültig bis: 30.06.2026)</v>
      </c>
      <c r="B1316">
        <v>1316</v>
      </c>
      <c r="C1316" t="s">
        <v>268</v>
      </c>
      <c r="D1316" t="s">
        <v>47</v>
      </c>
      <c r="E1316">
        <v>32</v>
      </c>
      <c r="F1316">
        <v>45</v>
      </c>
      <c r="G1316">
        <v>58</v>
      </c>
    </row>
    <row r="1317" spans="1:7">
      <c r="A1317" t="str">
        <f t="shared" si="21"/>
        <v>WienBankkaufmann/Bankkauffrau</v>
      </c>
      <c r="B1317">
        <v>1317</v>
      </c>
      <c r="C1317" t="s">
        <v>268</v>
      </c>
      <c r="D1317" t="s">
        <v>48</v>
      </c>
      <c r="E1317">
        <v>94</v>
      </c>
      <c r="F1317">
        <v>106</v>
      </c>
      <c r="G1317">
        <v>93</v>
      </c>
    </row>
    <row r="1318" spans="1:7">
      <c r="A1318" t="str">
        <f t="shared" si="21"/>
        <v>WienBautechnische Assistenz</v>
      </c>
      <c r="B1318">
        <v>1318</v>
      </c>
      <c r="C1318" t="s">
        <v>268</v>
      </c>
      <c r="D1318" t="s">
        <v>49</v>
      </c>
      <c r="E1318">
        <v>36</v>
      </c>
      <c r="F1318">
        <v>37</v>
      </c>
      <c r="G1318">
        <v>33</v>
      </c>
    </row>
    <row r="1319" spans="1:7">
      <c r="A1319" t="str">
        <f t="shared" si="21"/>
        <v>WienBautechnischer Zeichner/Bautechnische Zeichnerin</v>
      </c>
      <c r="B1319">
        <v>1319</v>
      </c>
      <c r="C1319" t="s">
        <v>268</v>
      </c>
      <c r="D1319" t="s">
        <v>50</v>
      </c>
      <c r="E1319">
        <v>24</v>
      </c>
      <c r="F1319">
        <v>24</v>
      </c>
      <c r="G1319">
        <v>17</v>
      </c>
    </row>
    <row r="1320" spans="1:7">
      <c r="A1320" t="str">
        <f t="shared" si="21"/>
        <v>WienBekleidungsgestaltung</v>
      </c>
      <c r="B1320">
        <v>1320</v>
      </c>
      <c r="C1320" t="s">
        <v>268</v>
      </c>
      <c r="D1320" t="s">
        <v>53</v>
      </c>
      <c r="E1320">
        <v>13</v>
      </c>
      <c r="F1320">
        <v>10</v>
      </c>
      <c r="G1320">
        <v>15</v>
      </c>
    </row>
    <row r="1321" spans="1:7">
      <c r="A1321" t="str">
        <f t="shared" si="21"/>
        <v>WienBerufsfotografie</v>
      </c>
      <c r="B1321">
        <v>1321</v>
      </c>
      <c r="C1321" t="s">
        <v>268</v>
      </c>
      <c r="D1321" t="s">
        <v>55</v>
      </c>
      <c r="E1321">
        <v>3</v>
      </c>
      <c r="F1321">
        <v>4</v>
      </c>
      <c r="G1321">
        <v>3</v>
      </c>
    </row>
    <row r="1322" spans="1:7">
      <c r="A1322" t="str">
        <f t="shared" si="21"/>
        <v>WienBeschriftungsdesign und Werbetechnik</v>
      </c>
      <c r="B1322">
        <v>1322</v>
      </c>
      <c r="C1322" t="s">
        <v>268</v>
      </c>
      <c r="D1322" t="s">
        <v>57</v>
      </c>
      <c r="E1322">
        <v>2</v>
      </c>
      <c r="F1322">
        <v>1</v>
      </c>
    </row>
    <row r="1323" spans="1:7">
      <c r="A1323" t="str">
        <f t="shared" si="21"/>
        <v>WienBetonbau</v>
      </c>
      <c r="B1323">
        <v>1323</v>
      </c>
      <c r="C1323" t="s">
        <v>268</v>
      </c>
      <c r="D1323" t="s">
        <v>58</v>
      </c>
      <c r="E1323">
        <v>1</v>
      </c>
      <c r="F1323">
        <v>1</v>
      </c>
      <c r="G1323">
        <v>2</v>
      </c>
    </row>
    <row r="1324" spans="1:7">
      <c r="A1324" t="str">
        <f t="shared" si="21"/>
        <v>WienBetriebsdienstleister/Betriebsdienstleisterin</v>
      </c>
      <c r="B1324">
        <v>1324</v>
      </c>
      <c r="C1324" t="s">
        <v>268</v>
      </c>
      <c r="D1324" t="s">
        <v>60</v>
      </c>
      <c r="E1324">
        <v>2</v>
      </c>
      <c r="F1324">
        <v>1</v>
      </c>
    </row>
    <row r="1325" spans="1:7">
      <c r="A1325" t="str">
        <f t="shared" si="21"/>
        <v>WienBetriebslogistikkaufmann/Betriebslogistikkauffrau</v>
      </c>
      <c r="B1325">
        <v>1325</v>
      </c>
      <c r="C1325" t="s">
        <v>268</v>
      </c>
      <c r="D1325" t="s">
        <v>61</v>
      </c>
      <c r="E1325">
        <v>34</v>
      </c>
      <c r="F1325">
        <v>33</v>
      </c>
      <c r="G1325">
        <v>40</v>
      </c>
    </row>
    <row r="1326" spans="1:7">
      <c r="A1326" t="str">
        <f t="shared" si="21"/>
        <v>WienBildhauerei</v>
      </c>
      <c r="B1326">
        <v>1326</v>
      </c>
      <c r="C1326" t="s">
        <v>268</v>
      </c>
      <c r="D1326" t="s">
        <v>63</v>
      </c>
      <c r="E1326">
        <v>3</v>
      </c>
      <c r="F1326">
        <v>3</v>
      </c>
      <c r="G1326">
        <v>2</v>
      </c>
    </row>
    <row r="1327" spans="1:7">
      <c r="A1327" t="str">
        <f t="shared" si="21"/>
        <v>WienBinnenschifffahrt</v>
      </c>
      <c r="B1327">
        <v>1327</v>
      </c>
      <c r="C1327" t="s">
        <v>268</v>
      </c>
      <c r="D1327" t="s">
        <v>64</v>
      </c>
      <c r="E1327">
        <v>2</v>
      </c>
      <c r="F1327">
        <v>1</v>
      </c>
      <c r="G1327">
        <v>2</v>
      </c>
    </row>
    <row r="1328" spans="1:7">
      <c r="A1328" t="str">
        <f t="shared" si="21"/>
        <v>WienBodenleger/in</v>
      </c>
      <c r="B1328">
        <v>1328</v>
      </c>
      <c r="C1328" t="s">
        <v>268</v>
      </c>
      <c r="D1328" t="s">
        <v>66</v>
      </c>
      <c r="E1328">
        <v>4</v>
      </c>
      <c r="F1328">
        <v>2</v>
      </c>
      <c r="G1328">
        <v>2</v>
      </c>
    </row>
    <row r="1329" spans="1:7">
      <c r="A1329" t="str">
        <f t="shared" si="21"/>
        <v>WienBuch- und Medienwirtschaft</v>
      </c>
      <c r="B1329">
        <v>1329</v>
      </c>
      <c r="C1329" t="s">
        <v>268</v>
      </c>
      <c r="D1329" t="s">
        <v>70</v>
      </c>
      <c r="E1329">
        <v>41</v>
      </c>
      <c r="F1329">
        <v>41</v>
      </c>
      <c r="G1329">
        <v>28</v>
      </c>
    </row>
    <row r="1330" spans="1:7">
      <c r="A1330" t="str">
        <f t="shared" si="21"/>
        <v>WienBuchbindetechnik und Postpresstechnologie</v>
      </c>
      <c r="B1330">
        <v>1330</v>
      </c>
      <c r="C1330" t="s">
        <v>268</v>
      </c>
      <c r="D1330" t="s">
        <v>71</v>
      </c>
      <c r="E1330">
        <v>1</v>
      </c>
      <c r="F1330">
        <v>3</v>
      </c>
      <c r="G1330">
        <v>4</v>
      </c>
    </row>
    <row r="1331" spans="1:7">
      <c r="A1331" t="str">
        <f t="shared" si="21"/>
        <v>WienBürokaufmann/Bürokauffrau</v>
      </c>
      <c r="B1331">
        <v>1331</v>
      </c>
      <c r="C1331" t="s">
        <v>268</v>
      </c>
      <c r="D1331" t="s">
        <v>73</v>
      </c>
      <c r="E1331">
        <v>601</v>
      </c>
      <c r="F1331">
        <v>582</v>
      </c>
      <c r="G1331">
        <v>575</v>
      </c>
    </row>
    <row r="1332" spans="1:7">
      <c r="A1332" t="str">
        <f t="shared" si="21"/>
        <v>WienChemieverfahrenstechnik</v>
      </c>
      <c r="B1332">
        <v>1332</v>
      </c>
      <c r="C1332" t="s">
        <v>268</v>
      </c>
      <c r="D1332" t="s">
        <v>75</v>
      </c>
      <c r="G1332">
        <v>1</v>
      </c>
    </row>
    <row r="1333" spans="1:7">
      <c r="A1333" t="str">
        <f t="shared" si="21"/>
        <v>WienChocolatier/Chocolatière</v>
      </c>
      <c r="B1333">
        <v>1333</v>
      </c>
      <c r="C1333" t="s">
        <v>268</v>
      </c>
      <c r="D1333" t="s">
        <v>77</v>
      </c>
      <c r="E1333">
        <v>4</v>
      </c>
      <c r="F1333">
        <v>3</v>
      </c>
      <c r="G1333">
        <v>3</v>
      </c>
    </row>
    <row r="1334" spans="1:7">
      <c r="A1334" t="str">
        <f t="shared" si="21"/>
        <v>WienDrogist/Drogistin</v>
      </c>
      <c r="B1334">
        <v>1334</v>
      </c>
      <c r="C1334" t="s">
        <v>268</v>
      </c>
      <c r="D1334" t="s">
        <v>80</v>
      </c>
      <c r="E1334">
        <v>146</v>
      </c>
      <c r="F1334">
        <v>138</v>
      </c>
      <c r="G1334">
        <v>119</v>
      </c>
    </row>
    <row r="1335" spans="1:7">
      <c r="A1335" t="str">
        <f t="shared" si="21"/>
        <v>WienDrucktechnik</v>
      </c>
      <c r="B1335">
        <v>1335</v>
      </c>
      <c r="C1335" t="s">
        <v>268</v>
      </c>
      <c r="D1335" t="s">
        <v>81</v>
      </c>
      <c r="E1335">
        <v>2</v>
      </c>
      <c r="F1335">
        <v>1</v>
      </c>
      <c r="G1335">
        <v>1</v>
      </c>
    </row>
    <row r="1336" spans="1:7">
      <c r="A1336" t="str">
        <f t="shared" si="21"/>
        <v>WienDruckvorstufentechniker/in</v>
      </c>
      <c r="B1336">
        <v>1336</v>
      </c>
      <c r="C1336" t="s">
        <v>268</v>
      </c>
      <c r="D1336" t="s">
        <v>82</v>
      </c>
      <c r="E1336">
        <v>2</v>
      </c>
      <c r="F1336">
        <v>4</v>
      </c>
      <c r="G1336">
        <v>3</v>
      </c>
    </row>
    <row r="1337" spans="1:7">
      <c r="A1337" t="str">
        <f t="shared" si="21"/>
        <v>WienE-Commerce-Kaufmann/E-Commerce-Kauffrau</v>
      </c>
      <c r="B1337">
        <v>1337</v>
      </c>
      <c r="C1337" t="s">
        <v>268</v>
      </c>
      <c r="D1337" t="s">
        <v>83</v>
      </c>
      <c r="E1337">
        <v>35</v>
      </c>
      <c r="F1337">
        <v>28</v>
      </c>
      <c r="G1337">
        <v>21</v>
      </c>
    </row>
    <row r="1338" spans="1:7">
      <c r="A1338" t="str">
        <f t="shared" si="21"/>
        <v>WienEDV-Kaufmann/-frau</v>
      </c>
      <c r="B1338">
        <v>1338</v>
      </c>
      <c r="C1338" t="s">
        <v>268</v>
      </c>
      <c r="D1338" t="s">
        <v>84</v>
      </c>
      <c r="E1338">
        <v>5</v>
      </c>
      <c r="F1338">
        <v>3</v>
      </c>
      <c r="G1338">
        <v>1</v>
      </c>
    </row>
    <row r="1339" spans="1:7">
      <c r="A1339" t="str">
        <f t="shared" si="21"/>
        <v>WienEinkäufer/Einkäuferin</v>
      </c>
      <c r="B1339">
        <v>1339</v>
      </c>
      <c r="C1339" t="s">
        <v>268</v>
      </c>
      <c r="D1339" t="s">
        <v>85</v>
      </c>
      <c r="E1339">
        <v>7</v>
      </c>
      <c r="F1339">
        <v>6</v>
      </c>
      <c r="G1339">
        <v>5</v>
      </c>
    </row>
    <row r="1340" spans="1:7">
      <c r="A1340" t="str">
        <f t="shared" si="21"/>
        <v>WienEinzelhandel</v>
      </c>
      <c r="B1340">
        <v>1340</v>
      </c>
      <c r="C1340" t="s">
        <v>268</v>
      </c>
      <c r="D1340" t="s">
        <v>86</v>
      </c>
      <c r="E1340">
        <v>1035</v>
      </c>
      <c r="F1340">
        <v>960</v>
      </c>
      <c r="G1340">
        <v>911</v>
      </c>
    </row>
    <row r="1341" spans="1:7">
      <c r="A1341" t="str">
        <f t="shared" si="21"/>
        <v>WienElektronik</v>
      </c>
      <c r="B1341">
        <v>1341</v>
      </c>
      <c r="C1341" t="s">
        <v>268</v>
      </c>
      <c r="D1341" t="s">
        <v>88</v>
      </c>
      <c r="E1341">
        <v>48</v>
      </c>
      <c r="F1341">
        <v>42</v>
      </c>
      <c r="G1341">
        <v>36</v>
      </c>
    </row>
    <row r="1342" spans="1:7">
      <c r="A1342" t="str">
        <f t="shared" si="21"/>
        <v>WienElektrotechnik</v>
      </c>
      <c r="B1342">
        <v>1342</v>
      </c>
      <c r="C1342" t="s">
        <v>268</v>
      </c>
      <c r="D1342" t="s">
        <v>89</v>
      </c>
      <c r="E1342">
        <v>151</v>
      </c>
      <c r="F1342">
        <v>156</v>
      </c>
      <c r="G1342">
        <v>158</v>
      </c>
    </row>
    <row r="1343" spans="1:7">
      <c r="A1343" t="str">
        <f t="shared" si="21"/>
        <v>WienEntsorgungs- und Recyclingfachkraft</v>
      </c>
      <c r="B1343">
        <v>1343</v>
      </c>
      <c r="C1343" t="s">
        <v>268</v>
      </c>
      <c r="D1343" t="s">
        <v>90</v>
      </c>
      <c r="E1343">
        <v>1</v>
      </c>
      <c r="F1343">
        <v>1</v>
      </c>
      <c r="G1343">
        <v>1</v>
      </c>
    </row>
    <row r="1344" spans="1:7">
      <c r="A1344" t="str">
        <f t="shared" si="21"/>
        <v>WienEventkaufmann/Eventkauffrau (gültig bis: 31.08.2026)</v>
      </c>
      <c r="B1344">
        <v>1344</v>
      </c>
      <c r="C1344" t="s">
        <v>268</v>
      </c>
      <c r="D1344" t="s">
        <v>91</v>
      </c>
      <c r="E1344">
        <v>1</v>
      </c>
      <c r="F1344">
        <v>4</v>
      </c>
      <c r="G1344">
        <v>5</v>
      </c>
    </row>
    <row r="1345" spans="1:7">
      <c r="A1345" t="str">
        <f t="shared" si="21"/>
        <v>WienFahrradmechatronik (gültig bis: 31.12.2026)</v>
      </c>
      <c r="B1345">
        <v>1345</v>
      </c>
      <c r="C1345" t="s">
        <v>268</v>
      </c>
      <c r="D1345" t="s">
        <v>92</v>
      </c>
      <c r="E1345">
        <v>5</v>
      </c>
      <c r="F1345">
        <v>5</v>
      </c>
      <c r="G1345">
        <v>4</v>
      </c>
    </row>
    <row r="1346" spans="1:7">
      <c r="A1346" t="str">
        <f t="shared" si="21"/>
        <v>WienFinanz- und Rechnungswesenassistenz</v>
      </c>
      <c r="B1346">
        <v>1346</v>
      </c>
      <c r="C1346" t="s">
        <v>268</v>
      </c>
      <c r="D1346" t="s">
        <v>99</v>
      </c>
      <c r="E1346">
        <v>54</v>
      </c>
      <c r="F1346">
        <v>58</v>
      </c>
      <c r="G1346">
        <v>53</v>
      </c>
    </row>
    <row r="1347" spans="1:7">
      <c r="A1347" t="str">
        <f t="shared" si="21"/>
        <v>WienFinanzdienstleistungskaufmann/ Finanzdienstleistungskauffrau</v>
      </c>
      <c r="B1347">
        <v>1347</v>
      </c>
      <c r="C1347" t="s">
        <v>268</v>
      </c>
      <c r="D1347" t="s">
        <v>100</v>
      </c>
      <c r="E1347">
        <v>1</v>
      </c>
      <c r="F1347">
        <v>3</v>
      </c>
      <c r="G1347">
        <v>6</v>
      </c>
    </row>
    <row r="1348" spans="1:7">
      <c r="A1348" t="str">
        <f t="shared" si="21"/>
        <v>WienFitnessbetreuung</v>
      </c>
      <c r="B1348">
        <v>1348</v>
      </c>
      <c r="C1348" t="s">
        <v>268</v>
      </c>
      <c r="D1348" t="s">
        <v>101</v>
      </c>
      <c r="E1348">
        <v>5</v>
      </c>
      <c r="F1348">
        <v>4</v>
      </c>
      <c r="G1348">
        <v>10</v>
      </c>
    </row>
    <row r="1349" spans="1:7">
      <c r="A1349" t="str">
        <f t="shared" si="21"/>
        <v>WienFleischverarbeitung</v>
      </c>
      <c r="B1349">
        <v>1349</v>
      </c>
      <c r="C1349" t="s">
        <v>268</v>
      </c>
      <c r="D1349" t="s">
        <v>103</v>
      </c>
      <c r="E1349">
        <v>1</v>
      </c>
      <c r="F1349">
        <v>1</v>
      </c>
    </row>
    <row r="1350" spans="1:7">
      <c r="A1350" t="str">
        <f t="shared" si="21"/>
        <v>WienFleischverkauf</v>
      </c>
      <c r="B1350">
        <v>1350</v>
      </c>
      <c r="C1350" t="s">
        <v>268</v>
      </c>
      <c r="D1350" t="s">
        <v>104</v>
      </c>
      <c r="F1350">
        <v>1</v>
      </c>
      <c r="G1350">
        <v>1</v>
      </c>
    </row>
    <row r="1351" spans="1:7">
      <c r="A1351" t="str">
        <f t="shared" si="21"/>
        <v>WienFlorist/Floristin</v>
      </c>
      <c r="B1351">
        <v>1351</v>
      </c>
      <c r="C1351" t="s">
        <v>268</v>
      </c>
      <c r="D1351" t="s">
        <v>105</v>
      </c>
      <c r="E1351">
        <v>68</v>
      </c>
      <c r="F1351">
        <v>73</v>
      </c>
      <c r="G1351">
        <v>79</v>
      </c>
    </row>
    <row r="1352" spans="1:7">
      <c r="A1352" t="str">
        <f t="shared" si="21"/>
        <v>WienFoto- und Multimediakaufmann/-frau</v>
      </c>
      <c r="B1352">
        <v>1352</v>
      </c>
      <c r="C1352" t="s">
        <v>268</v>
      </c>
      <c r="D1352" t="s">
        <v>107</v>
      </c>
      <c r="E1352">
        <v>3</v>
      </c>
      <c r="F1352">
        <v>3</v>
      </c>
      <c r="G1352">
        <v>2</v>
      </c>
    </row>
    <row r="1353" spans="1:7">
      <c r="A1353" t="str">
        <f t="shared" si="21"/>
        <v>WienFriedhofs- und Ziergärtner/in</v>
      </c>
      <c r="B1353">
        <v>1353</v>
      </c>
      <c r="C1353" t="s">
        <v>268</v>
      </c>
      <c r="D1353" t="s">
        <v>108</v>
      </c>
      <c r="E1353">
        <v>6</v>
      </c>
      <c r="F1353">
        <v>2</v>
      </c>
      <c r="G1353">
        <v>3</v>
      </c>
    </row>
    <row r="1354" spans="1:7">
      <c r="A1354" t="str">
        <f t="shared" si="21"/>
        <v>WienFriseur (Stylist)/Friseurin (Stylistin)</v>
      </c>
      <c r="B1354">
        <v>1354</v>
      </c>
      <c r="C1354" t="s">
        <v>268</v>
      </c>
      <c r="D1354" t="s">
        <v>109</v>
      </c>
      <c r="E1354">
        <v>454</v>
      </c>
      <c r="F1354">
        <v>459</v>
      </c>
      <c r="G1354">
        <v>442</v>
      </c>
    </row>
    <row r="1355" spans="1:7">
      <c r="A1355" t="str">
        <f t="shared" si="21"/>
        <v>WienFußpflege (Podologie)</v>
      </c>
      <c r="B1355">
        <v>1355</v>
      </c>
      <c r="C1355" t="s">
        <v>268</v>
      </c>
      <c r="D1355" t="s">
        <v>561</v>
      </c>
      <c r="E1355">
        <v>191</v>
      </c>
      <c r="F1355">
        <v>121</v>
      </c>
      <c r="G1355">
        <v>52</v>
      </c>
    </row>
    <row r="1356" spans="1:7">
      <c r="A1356" t="str">
        <f t="shared" si="21"/>
        <v>WienGarten- und Grünflächengestaltung</v>
      </c>
      <c r="B1356">
        <v>1356</v>
      </c>
      <c r="C1356" t="s">
        <v>268</v>
      </c>
      <c r="D1356" t="s">
        <v>110</v>
      </c>
      <c r="E1356">
        <v>20</v>
      </c>
      <c r="F1356">
        <v>9</v>
      </c>
      <c r="G1356">
        <v>13</v>
      </c>
    </row>
    <row r="1357" spans="1:7">
      <c r="A1357" t="str">
        <f t="shared" si="21"/>
        <v>WienGastronomiefachmann/Gastronomiefachfrau</v>
      </c>
      <c r="B1357">
        <v>1357</v>
      </c>
      <c r="C1357" t="s">
        <v>268</v>
      </c>
      <c r="D1357" t="s">
        <v>111</v>
      </c>
      <c r="E1357">
        <v>14</v>
      </c>
      <c r="F1357">
        <v>9</v>
      </c>
      <c r="G1357">
        <v>13</v>
      </c>
    </row>
    <row r="1358" spans="1:7">
      <c r="A1358" t="str">
        <f t="shared" si="21"/>
        <v>WienGeoinformationstechnik (gültig bis: 30.06.2024)</v>
      </c>
      <c r="B1358">
        <v>1358</v>
      </c>
      <c r="C1358" t="s">
        <v>268</v>
      </c>
      <c r="D1358" t="s">
        <v>112</v>
      </c>
      <c r="E1358">
        <v>4</v>
      </c>
      <c r="F1358">
        <v>1</v>
      </c>
      <c r="G1358">
        <v>1</v>
      </c>
    </row>
    <row r="1359" spans="1:7">
      <c r="A1359" t="str">
        <f t="shared" si="21"/>
        <v>WienGlasbautechnik</v>
      </c>
      <c r="B1359">
        <v>1359</v>
      </c>
      <c r="C1359" t="s">
        <v>268</v>
      </c>
      <c r="D1359" t="s">
        <v>115</v>
      </c>
      <c r="E1359">
        <v>5</v>
      </c>
      <c r="F1359">
        <v>3</v>
      </c>
      <c r="G1359">
        <v>5</v>
      </c>
    </row>
    <row r="1360" spans="1:7">
      <c r="A1360" t="str">
        <f t="shared" si="21"/>
        <v>WienGold- und Silberschmied/in und Juwelier/in</v>
      </c>
      <c r="B1360">
        <v>1360</v>
      </c>
      <c r="C1360" t="s">
        <v>268</v>
      </c>
      <c r="D1360" t="s">
        <v>120</v>
      </c>
      <c r="E1360">
        <v>9</v>
      </c>
      <c r="F1360">
        <v>10</v>
      </c>
      <c r="G1360">
        <v>10</v>
      </c>
    </row>
    <row r="1361" spans="1:7">
      <c r="A1361" t="str">
        <f t="shared" si="21"/>
        <v>WienGroßhandelskaufmann/Großhandelskauffrau</v>
      </c>
      <c r="B1361">
        <v>1361</v>
      </c>
      <c r="C1361" t="s">
        <v>268</v>
      </c>
      <c r="D1361" t="s">
        <v>122</v>
      </c>
      <c r="E1361">
        <v>54</v>
      </c>
      <c r="F1361">
        <v>58</v>
      </c>
      <c r="G1361">
        <v>51</v>
      </c>
    </row>
    <row r="1362" spans="1:7">
      <c r="A1362" t="str">
        <f t="shared" si="21"/>
        <v>WienHochbau (gültig bis: 31.12.2027)</v>
      </c>
      <c r="B1362">
        <v>1362</v>
      </c>
      <c r="C1362" t="s">
        <v>268</v>
      </c>
      <c r="D1362" t="s">
        <v>562</v>
      </c>
      <c r="E1362">
        <v>2</v>
      </c>
      <c r="F1362">
        <v>2</v>
      </c>
      <c r="G1362">
        <v>3</v>
      </c>
    </row>
    <row r="1363" spans="1:7">
      <c r="A1363" t="str">
        <f t="shared" si="21"/>
        <v>WienHochbauspezialist/Hochbauspezialistin (gültig bis: 31.08.2026)</v>
      </c>
      <c r="B1363">
        <v>1363</v>
      </c>
      <c r="C1363" t="s">
        <v>268</v>
      </c>
      <c r="D1363" t="s">
        <v>126</v>
      </c>
      <c r="F1363">
        <v>1</v>
      </c>
      <c r="G1363">
        <v>1</v>
      </c>
    </row>
    <row r="1364" spans="1:7">
      <c r="A1364" t="str">
        <f t="shared" si="21"/>
        <v>WienHörgeräteakustiker/in</v>
      </c>
      <c r="B1364">
        <v>1364</v>
      </c>
      <c r="C1364" t="s">
        <v>268</v>
      </c>
      <c r="D1364" t="s">
        <v>132</v>
      </c>
      <c r="E1364">
        <v>36</v>
      </c>
      <c r="F1364">
        <v>36</v>
      </c>
      <c r="G1364">
        <v>29</v>
      </c>
    </row>
    <row r="1365" spans="1:7">
      <c r="A1365" t="str">
        <f t="shared" si="21"/>
        <v>WienHotel- und Gastgewerbeassistent/in</v>
      </c>
      <c r="B1365">
        <v>1365</v>
      </c>
      <c r="C1365" t="s">
        <v>268</v>
      </c>
      <c r="D1365" t="s">
        <v>133</v>
      </c>
      <c r="E1365">
        <v>292</v>
      </c>
      <c r="F1365">
        <v>314</v>
      </c>
      <c r="G1365">
        <v>289</v>
      </c>
    </row>
    <row r="1366" spans="1:7">
      <c r="A1366" t="str">
        <f t="shared" si="21"/>
        <v>WienHotel- und Restaurantfachmann/Hotel- und Restaurantfachfrau</v>
      </c>
      <c r="B1366">
        <v>1366</v>
      </c>
      <c r="C1366" t="s">
        <v>268</v>
      </c>
      <c r="D1366" t="s">
        <v>134</v>
      </c>
      <c r="F1366">
        <v>1</v>
      </c>
      <c r="G1366">
        <v>1</v>
      </c>
    </row>
    <row r="1367" spans="1:7">
      <c r="A1367" t="str">
        <f t="shared" si="21"/>
        <v>WienHotelkaufmann/Hotelkauffrau</v>
      </c>
      <c r="B1367">
        <v>1367</v>
      </c>
      <c r="C1367" t="s">
        <v>268</v>
      </c>
      <c r="D1367" t="s">
        <v>135</v>
      </c>
      <c r="E1367">
        <v>22</v>
      </c>
      <c r="F1367">
        <v>24</v>
      </c>
      <c r="G1367">
        <v>26</v>
      </c>
    </row>
    <row r="1368" spans="1:7">
      <c r="A1368" t="str">
        <f t="shared" si="21"/>
        <v>WienHufschmied/in</v>
      </c>
      <c r="B1368">
        <v>1368</v>
      </c>
      <c r="C1368" t="s">
        <v>268</v>
      </c>
      <c r="D1368" t="s">
        <v>136</v>
      </c>
      <c r="G1368">
        <v>1</v>
      </c>
    </row>
    <row r="1369" spans="1:7">
      <c r="A1369" t="str">
        <f t="shared" ref="A1369:A1432" si="22">C1369&amp;D1369</f>
        <v>WienImmobilienkaufmann/Immobilienkauffrau</v>
      </c>
      <c r="B1369">
        <v>1369</v>
      </c>
      <c r="C1369" t="s">
        <v>268</v>
      </c>
      <c r="D1369" t="s">
        <v>137</v>
      </c>
      <c r="E1369">
        <v>52</v>
      </c>
      <c r="F1369">
        <v>44</v>
      </c>
      <c r="G1369">
        <v>40</v>
      </c>
    </row>
    <row r="1370" spans="1:7">
      <c r="A1370" t="str">
        <f t="shared" si="22"/>
        <v>WienIndustriekaufmann/Industriekauffrau (gültig bis: 31.08.2026)</v>
      </c>
      <c r="B1370">
        <v>1370</v>
      </c>
      <c r="C1370" t="s">
        <v>268</v>
      </c>
      <c r="D1370" t="s">
        <v>138</v>
      </c>
      <c r="E1370">
        <v>46</v>
      </c>
      <c r="F1370">
        <v>44</v>
      </c>
      <c r="G1370">
        <v>41</v>
      </c>
    </row>
    <row r="1371" spans="1:7">
      <c r="A1371" t="str">
        <f t="shared" si="22"/>
        <v>WienInformationstechnologie</v>
      </c>
      <c r="B1371">
        <v>1371</v>
      </c>
      <c r="C1371" t="s">
        <v>268</v>
      </c>
      <c r="D1371" t="s">
        <v>34</v>
      </c>
      <c r="E1371">
        <v>102</v>
      </c>
      <c r="F1371">
        <v>89</v>
      </c>
      <c r="G1371">
        <v>71</v>
      </c>
    </row>
    <row r="1372" spans="1:7">
      <c r="A1372" t="str">
        <f t="shared" si="22"/>
        <v>WienInstallations- und Gebäudetechnik</v>
      </c>
      <c r="B1372">
        <v>1372</v>
      </c>
      <c r="C1372" t="s">
        <v>268</v>
      </c>
      <c r="D1372" t="s">
        <v>141</v>
      </c>
      <c r="E1372">
        <v>16</v>
      </c>
      <c r="F1372">
        <v>15</v>
      </c>
      <c r="G1372">
        <v>14</v>
      </c>
    </row>
    <row r="1373" spans="1:7">
      <c r="A1373" t="str">
        <f t="shared" si="22"/>
        <v>WienKälteanlagentechnik</v>
      </c>
      <c r="B1373">
        <v>1373</v>
      </c>
      <c r="C1373" t="s">
        <v>268</v>
      </c>
      <c r="D1373" t="s">
        <v>142</v>
      </c>
      <c r="E1373">
        <v>5</v>
      </c>
      <c r="F1373">
        <v>8</v>
      </c>
      <c r="G1373">
        <v>10</v>
      </c>
    </row>
    <row r="1374" spans="1:7">
      <c r="A1374" t="str">
        <f t="shared" si="22"/>
        <v>WienKanzleiassistent/Kanzleiassistentin</v>
      </c>
      <c r="B1374">
        <v>1374</v>
      </c>
      <c r="C1374" t="s">
        <v>268</v>
      </c>
      <c r="D1374" t="s">
        <v>143</v>
      </c>
      <c r="E1374">
        <v>47</v>
      </c>
      <c r="F1374">
        <v>47</v>
      </c>
      <c r="G1374">
        <v>38</v>
      </c>
    </row>
    <row r="1375" spans="1:7">
      <c r="A1375" t="str">
        <f t="shared" si="22"/>
        <v>WienKarosseriebautechnik</v>
      </c>
      <c r="B1375">
        <v>1375</v>
      </c>
      <c r="C1375" t="s">
        <v>268</v>
      </c>
      <c r="D1375" t="s">
        <v>31</v>
      </c>
      <c r="E1375">
        <v>7</v>
      </c>
      <c r="F1375">
        <v>6</v>
      </c>
      <c r="G1375">
        <v>7</v>
      </c>
    </row>
    <row r="1376" spans="1:7">
      <c r="A1376" t="str">
        <f t="shared" si="22"/>
        <v>WienKeramiker/in</v>
      </c>
      <c r="B1376">
        <v>1376</v>
      </c>
      <c r="C1376" t="s">
        <v>268</v>
      </c>
      <c r="D1376" t="s">
        <v>145</v>
      </c>
      <c r="E1376">
        <v>1</v>
      </c>
    </row>
    <row r="1377" spans="1:7">
      <c r="A1377" t="str">
        <f t="shared" si="22"/>
        <v>WienKlavierbau</v>
      </c>
      <c r="B1377">
        <v>1377</v>
      </c>
      <c r="C1377" t="s">
        <v>268</v>
      </c>
      <c r="D1377" t="s">
        <v>147</v>
      </c>
      <c r="E1377">
        <v>1</v>
      </c>
      <c r="F1377">
        <v>2</v>
      </c>
      <c r="G1377">
        <v>1</v>
      </c>
    </row>
    <row r="1378" spans="1:7">
      <c r="A1378" t="str">
        <f t="shared" si="22"/>
        <v>WienKoch/Köchin</v>
      </c>
      <c r="B1378">
        <v>1378</v>
      </c>
      <c r="C1378" t="s">
        <v>268</v>
      </c>
      <c r="D1378" t="s">
        <v>148</v>
      </c>
      <c r="E1378">
        <v>182</v>
      </c>
      <c r="F1378">
        <v>183</v>
      </c>
      <c r="G1378">
        <v>165</v>
      </c>
    </row>
    <row r="1379" spans="1:7">
      <c r="A1379" t="str">
        <f t="shared" si="22"/>
        <v>WienKonditorei (Zuckerbäckerei)</v>
      </c>
      <c r="B1379">
        <v>1379</v>
      </c>
      <c r="C1379" t="s">
        <v>268</v>
      </c>
      <c r="D1379" t="s">
        <v>149</v>
      </c>
      <c r="E1379">
        <v>165</v>
      </c>
      <c r="F1379">
        <v>159</v>
      </c>
      <c r="G1379">
        <v>149</v>
      </c>
    </row>
    <row r="1380" spans="1:7">
      <c r="A1380" t="str">
        <f t="shared" si="22"/>
        <v>WienKonstrukteur/in</v>
      </c>
      <c r="B1380">
        <v>1380</v>
      </c>
      <c r="C1380" t="s">
        <v>268</v>
      </c>
      <c r="D1380" t="s">
        <v>150</v>
      </c>
      <c r="E1380">
        <v>9</v>
      </c>
      <c r="F1380">
        <v>9</v>
      </c>
      <c r="G1380">
        <v>9</v>
      </c>
    </row>
    <row r="1381" spans="1:7">
      <c r="A1381" t="str">
        <f t="shared" si="22"/>
        <v>WienKosmetik (Kosmetologie)</v>
      </c>
      <c r="B1381">
        <v>1381</v>
      </c>
      <c r="C1381" t="s">
        <v>268</v>
      </c>
      <c r="D1381" t="s">
        <v>563</v>
      </c>
      <c r="E1381">
        <v>30</v>
      </c>
      <c r="F1381">
        <v>48</v>
      </c>
      <c r="G1381">
        <v>59</v>
      </c>
    </row>
    <row r="1382" spans="1:7">
      <c r="A1382" t="str">
        <f t="shared" si="22"/>
        <v>WienKosmetik (Kosmetologie) / Fußpflege (Podologie)</v>
      </c>
      <c r="B1382">
        <v>1382</v>
      </c>
      <c r="C1382" t="s">
        <v>268</v>
      </c>
      <c r="D1382" t="s">
        <v>564</v>
      </c>
      <c r="F1382">
        <v>47</v>
      </c>
      <c r="G1382">
        <v>83</v>
      </c>
    </row>
    <row r="1383" spans="1:7">
      <c r="A1383" t="str">
        <f t="shared" si="22"/>
        <v>WienKraftfahrzeugtechnik</v>
      </c>
      <c r="B1383">
        <v>1383</v>
      </c>
      <c r="C1383" t="s">
        <v>268</v>
      </c>
      <c r="D1383" t="s">
        <v>4</v>
      </c>
      <c r="E1383">
        <v>38</v>
      </c>
      <c r="F1383">
        <v>36</v>
      </c>
      <c r="G1383">
        <v>44</v>
      </c>
    </row>
    <row r="1384" spans="1:7">
      <c r="A1384" t="str">
        <f t="shared" si="22"/>
        <v>WienLackiertechnik</v>
      </c>
      <c r="B1384">
        <v>1384</v>
      </c>
      <c r="C1384" t="s">
        <v>268</v>
      </c>
      <c r="D1384" t="s">
        <v>156</v>
      </c>
      <c r="E1384">
        <v>10</v>
      </c>
      <c r="F1384">
        <v>14</v>
      </c>
      <c r="G1384">
        <v>17</v>
      </c>
    </row>
    <row r="1385" spans="1:7">
      <c r="A1385" t="str">
        <f t="shared" si="22"/>
        <v>WienLebensmitteltechnik</v>
      </c>
      <c r="B1385">
        <v>1385</v>
      </c>
      <c r="C1385" t="s">
        <v>268</v>
      </c>
      <c r="D1385" t="s">
        <v>158</v>
      </c>
      <c r="E1385">
        <v>4</v>
      </c>
      <c r="F1385">
        <v>2</v>
      </c>
      <c r="G1385">
        <v>2</v>
      </c>
    </row>
    <row r="1386" spans="1:7">
      <c r="A1386" t="str">
        <f t="shared" si="22"/>
        <v>WienMaskenbildner/Maskenbildnerin (gültig bis: 31.12.2026)</v>
      </c>
      <c r="B1386">
        <v>1386</v>
      </c>
      <c r="C1386" t="s">
        <v>268</v>
      </c>
      <c r="D1386" t="s">
        <v>163</v>
      </c>
      <c r="E1386">
        <v>8</v>
      </c>
      <c r="F1386">
        <v>8</v>
      </c>
      <c r="G1386">
        <v>11</v>
      </c>
    </row>
    <row r="1387" spans="1:7">
      <c r="A1387" t="str">
        <f t="shared" si="22"/>
        <v>WienMechatronik</v>
      </c>
      <c r="B1387">
        <v>1387</v>
      </c>
      <c r="C1387" t="s">
        <v>268</v>
      </c>
      <c r="D1387" t="s">
        <v>26</v>
      </c>
      <c r="E1387">
        <v>60</v>
      </c>
      <c r="F1387">
        <v>49</v>
      </c>
      <c r="G1387">
        <v>50</v>
      </c>
    </row>
    <row r="1388" spans="1:7">
      <c r="A1388" t="str">
        <f t="shared" si="22"/>
        <v>WienMedizinproduktekaufmann/Medizinproduktekauffrau</v>
      </c>
      <c r="B1388">
        <v>1388</v>
      </c>
      <c r="C1388" t="s">
        <v>268</v>
      </c>
      <c r="D1388" t="s">
        <v>167</v>
      </c>
      <c r="E1388">
        <v>22</v>
      </c>
      <c r="F1388">
        <v>23</v>
      </c>
      <c r="G1388">
        <v>19</v>
      </c>
    </row>
    <row r="1389" spans="1:7">
      <c r="A1389" t="str">
        <f t="shared" si="22"/>
        <v>WienMetallbearbeitung</v>
      </c>
      <c r="B1389">
        <v>1389</v>
      </c>
      <c r="C1389" t="s">
        <v>268</v>
      </c>
      <c r="D1389" t="s">
        <v>168</v>
      </c>
      <c r="E1389">
        <v>4</v>
      </c>
      <c r="F1389">
        <v>2</v>
      </c>
      <c r="G1389">
        <v>1</v>
      </c>
    </row>
    <row r="1390" spans="1:7">
      <c r="A1390" t="str">
        <f t="shared" si="22"/>
        <v>WienMetalldesign</v>
      </c>
      <c r="B1390">
        <v>1390</v>
      </c>
      <c r="C1390" t="s">
        <v>268</v>
      </c>
      <c r="D1390" t="s">
        <v>169</v>
      </c>
      <c r="E1390">
        <v>2</v>
      </c>
      <c r="F1390">
        <v>2</v>
      </c>
      <c r="G1390">
        <v>1</v>
      </c>
    </row>
    <row r="1391" spans="1:7">
      <c r="A1391" t="str">
        <f t="shared" si="22"/>
        <v>WienMetalltechnik</v>
      </c>
      <c r="B1391">
        <v>1391</v>
      </c>
      <c r="C1391" t="s">
        <v>268</v>
      </c>
      <c r="D1391" t="s">
        <v>33</v>
      </c>
      <c r="E1391">
        <v>78</v>
      </c>
      <c r="F1391">
        <v>73</v>
      </c>
      <c r="G1391">
        <v>101</v>
      </c>
    </row>
    <row r="1392" spans="1:7">
      <c r="A1392" t="str">
        <f t="shared" si="22"/>
        <v>WienNah- und Distributionslogistik (gültig bis: 30.06.2025)</v>
      </c>
      <c r="B1392">
        <v>1392</v>
      </c>
      <c r="C1392" t="s">
        <v>268</v>
      </c>
      <c r="D1392" t="s">
        <v>565</v>
      </c>
      <c r="E1392">
        <v>13</v>
      </c>
      <c r="F1392">
        <v>10</v>
      </c>
      <c r="G1392">
        <v>1</v>
      </c>
    </row>
    <row r="1393" spans="1:7">
      <c r="A1393" t="str">
        <f t="shared" si="22"/>
        <v>WienOberflächentechnik</v>
      </c>
      <c r="B1393">
        <v>1393</v>
      </c>
      <c r="C1393" t="s">
        <v>268</v>
      </c>
      <c r="D1393" t="s">
        <v>175</v>
      </c>
      <c r="F1393">
        <v>1</v>
      </c>
      <c r="G1393">
        <v>1</v>
      </c>
    </row>
    <row r="1394" spans="1:7">
      <c r="A1394" t="str">
        <f t="shared" si="22"/>
        <v>WienOberteilherrichter/in</v>
      </c>
      <c r="B1394">
        <v>1394</v>
      </c>
      <c r="C1394" t="s">
        <v>268</v>
      </c>
      <c r="D1394" t="s">
        <v>176</v>
      </c>
      <c r="E1394">
        <v>1</v>
      </c>
      <c r="F1394">
        <v>1</v>
      </c>
      <c r="G1394">
        <v>1</v>
      </c>
    </row>
    <row r="1395" spans="1:7">
      <c r="A1395" t="str">
        <f t="shared" si="22"/>
        <v>WienOrthopädieschuhmacher/in</v>
      </c>
      <c r="B1395">
        <v>1395</v>
      </c>
      <c r="C1395" t="s">
        <v>268</v>
      </c>
      <c r="D1395" t="s">
        <v>181</v>
      </c>
      <c r="E1395">
        <v>9</v>
      </c>
      <c r="F1395">
        <v>7</v>
      </c>
      <c r="G1395">
        <v>7</v>
      </c>
    </row>
    <row r="1396" spans="1:7">
      <c r="A1396" t="str">
        <f t="shared" si="22"/>
        <v>WienOrthopädietechnik</v>
      </c>
      <c r="B1396">
        <v>1396</v>
      </c>
      <c r="C1396" t="s">
        <v>268</v>
      </c>
      <c r="D1396" t="s">
        <v>182</v>
      </c>
      <c r="E1396">
        <v>13</v>
      </c>
      <c r="F1396">
        <v>15</v>
      </c>
      <c r="G1396">
        <v>20</v>
      </c>
    </row>
    <row r="1397" spans="1:7">
      <c r="A1397" t="str">
        <f t="shared" si="22"/>
        <v>WienPersonaldienstleistung</v>
      </c>
      <c r="B1397">
        <v>1397</v>
      </c>
      <c r="C1397" t="s">
        <v>268</v>
      </c>
      <c r="D1397" t="s">
        <v>184</v>
      </c>
      <c r="E1397">
        <v>20</v>
      </c>
      <c r="F1397">
        <v>29</v>
      </c>
      <c r="G1397">
        <v>25</v>
      </c>
    </row>
    <row r="1398" spans="1:7">
      <c r="A1398" t="str">
        <f t="shared" si="22"/>
        <v>WienPflegeassistenz-AV</v>
      </c>
      <c r="B1398">
        <v>1398</v>
      </c>
      <c r="C1398" t="s">
        <v>268</v>
      </c>
      <c r="D1398" t="s">
        <v>186</v>
      </c>
      <c r="F1398">
        <v>3</v>
      </c>
      <c r="G1398">
        <v>11</v>
      </c>
    </row>
    <row r="1399" spans="1:7">
      <c r="A1399" t="str">
        <f t="shared" si="22"/>
        <v>WienPharmatechnologie</v>
      </c>
      <c r="B1399">
        <v>1399</v>
      </c>
      <c r="C1399" t="s">
        <v>268</v>
      </c>
      <c r="D1399" t="s">
        <v>188</v>
      </c>
      <c r="E1399">
        <v>20</v>
      </c>
      <c r="F1399">
        <v>19</v>
      </c>
      <c r="G1399">
        <v>18</v>
      </c>
    </row>
    <row r="1400" spans="1:7">
      <c r="A1400" t="str">
        <f t="shared" si="22"/>
        <v>WienPharmazeutisch-kaufmännische Assistenz</v>
      </c>
      <c r="B1400">
        <v>1400</v>
      </c>
      <c r="C1400" t="s">
        <v>268</v>
      </c>
      <c r="D1400" t="s">
        <v>19</v>
      </c>
      <c r="E1400">
        <v>382</v>
      </c>
      <c r="F1400">
        <v>392</v>
      </c>
      <c r="G1400">
        <v>358</v>
      </c>
    </row>
    <row r="1401" spans="1:7">
      <c r="A1401" t="str">
        <f t="shared" si="22"/>
        <v>WienPräparator/in</v>
      </c>
      <c r="B1401">
        <v>1401</v>
      </c>
      <c r="C1401" t="s">
        <v>268</v>
      </c>
      <c r="D1401" t="s">
        <v>192</v>
      </c>
      <c r="E1401">
        <v>2</v>
      </c>
      <c r="F1401">
        <v>2</v>
      </c>
      <c r="G1401">
        <v>2</v>
      </c>
    </row>
    <row r="1402" spans="1:7">
      <c r="A1402" t="str">
        <f t="shared" si="22"/>
        <v>WienPrüftechnik - Schwerpunkt Physik</v>
      </c>
      <c r="B1402">
        <v>1402</v>
      </c>
      <c r="C1402" t="s">
        <v>268</v>
      </c>
      <c r="D1402" t="s">
        <v>195</v>
      </c>
      <c r="E1402">
        <v>2</v>
      </c>
      <c r="F1402">
        <v>3</v>
      </c>
      <c r="G1402">
        <v>2</v>
      </c>
    </row>
    <row r="1403" spans="1:7">
      <c r="A1403" t="str">
        <f t="shared" si="22"/>
        <v>WienRauchfangkehrer/Rauchfangkehrerin</v>
      </c>
      <c r="B1403">
        <v>1403</v>
      </c>
      <c r="C1403" t="s">
        <v>268</v>
      </c>
      <c r="D1403" t="s">
        <v>196</v>
      </c>
      <c r="E1403">
        <v>4</v>
      </c>
      <c r="F1403">
        <v>4</v>
      </c>
      <c r="G1403">
        <v>4</v>
      </c>
    </row>
    <row r="1404" spans="1:7">
      <c r="A1404" t="str">
        <f t="shared" si="22"/>
        <v>WienReinigungstechnik</v>
      </c>
      <c r="B1404">
        <v>1404</v>
      </c>
      <c r="C1404" t="s">
        <v>268</v>
      </c>
      <c r="D1404" t="s">
        <v>198</v>
      </c>
      <c r="E1404">
        <v>15</v>
      </c>
      <c r="F1404">
        <v>14</v>
      </c>
      <c r="G1404">
        <v>15</v>
      </c>
    </row>
    <row r="1405" spans="1:7">
      <c r="A1405" t="str">
        <f t="shared" si="22"/>
        <v>WienReisebürokaufmann / Reisebürokauffrau</v>
      </c>
      <c r="B1405">
        <v>1405</v>
      </c>
      <c r="C1405" t="s">
        <v>268</v>
      </c>
      <c r="D1405" t="s">
        <v>566</v>
      </c>
      <c r="E1405">
        <v>26</v>
      </c>
      <c r="F1405">
        <v>24</v>
      </c>
      <c r="G1405">
        <v>21</v>
      </c>
    </row>
    <row r="1406" spans="1:7">
      <c r="A1406" t="str">
        <f t="shared" si="22"/>
        <v>WienRestaurantfachmann/Restaurantfachfrau</v>
      </c>
      <c r="B1406">
        <v>1406</v>
      </c>
      <c r="C1406" t="s">
        <v>268</v>
      </c>
      <c r="D1406" t="s">
        <v>201</v>
      </c>
      <c r="E1406">
        <v>156</v>
      </c>
      <c r="F1406">
        <v>145</v>
      </c>
      <c r="G1406">
        <v>131</v>
      </c>
    </row>
    <row r="1407" spans="1:7">
      <c r="A1407" t="str">
        <f t="shared" si="22"/>
        <v>WienSattlerei</v>
      </c>
      <c r="B1407">
        <v>1407</v>
      </c>
      <c r="C1407" t="s">
        <v>268</v>
      </c>
      <c r="D1407" t="s">
        <v>203</v>
      </c>
      <c r="E1407">
        <v>1</v>
      </c>
    </row>
    <row r="1408" spans="1:7">
      <c r="A1408" t="str">
        <f t="shared" si="22"/>
        <v>WienSchädlingsbekämpfer/in</v>
      </c>
      <c r="B1408">
        <v>1408</v>
      </c>
      <c r="C1408" t="s">
        <v>268</v>
      </c>
      <c r="D1408" t="s">
        <v>204</v>
      </c>
      <c r="G1408">
        <v>1</v>
      </c>
    </row>
    <row r="1409" spans="1:7">
      <c r="A1409" t="str">
        <f t="shared" si="22"/>
        <v>WienSonnenschutztechnik</v>
      </c>
      <c r="B1409">
        <v>1409</v>
      </c>
      <c r="C1409" t="s">
        <v>268</v>
      </c>
      <c r="D1409" t="s">
        <v>209</v>
      </c>
      <c r="E1409">
        <v>2</v>
      </c>
      <c r="F1409">
        <v>1</v>
      </c>
      <c r="G1409">
        <v>1</v>
      </c>
    </row>
    <row r="1410" spans="1:7">
      <c r="A1410" t="str">
        <f t="shared" si="22"/>
        <v>WienSpeditionskaufmann/Speditionskauffrau</v>
      </c>
      <c r="B1410">
        <v>1410</v>
      </c>
      <c r="C1410" t="s">
        <v>268</v>
      </c>
      <c r="D1410" t="s">
        <v>210</v>
      </c>
      <c r="E1410">
        <v>47</v>
      </c>
      <c r="F1410">
        <v>44</v>
      </c>
      <c r="G1410">
        <v>43</v>
      </c>
    </row>
    <row r="1411" spans="1:7">
      <c r="A1411" t="str">
        <f t="shared" si="22"/>
        <v>WienSpeditionslogistik</v>
      </c>
      <c r="B1411">
        <v>1411</v>
      </c>
      <c r="C1411" t="s">
        <v>268</v>
      </c>
      <c r="D1411" t="s">
        <v>211</v>
      </c>
      <c r="E1411">
        <v>3</v>
      </c>
      <c r="F1411">
        <v>6</v>
      </c>
      <c r="G1411">
        <v>6</v>
      </c>
    </row>
    <row r="1412" spans="1:7">
      <c r="A1412" t="str">
        <f t="shared" si="22"/>
        <v>WienSpengler/Spenglerin</v>
      </c>
      <c r="B1412">
        <v>1412</v>
      </c>
      <c r="C1412" t="s">
        <v>268</v>
      </c>
      <c r="D1412" t="s">
        <v>212</v>
      </c>
      <c r="E1412">
        <v>2</v>
      </c>
      <c r="F1412">
        <v>2</v>
      </c>
      <c r="G1412">
        <v>3</v>
      </c>
    </row>
    <row r="1413" spans="1:7">
      <c r="A1413" t="str">
        <f t="shared" si="22"/>
        <v>WienSportadministrator/Sportadministratorin</v>
      </c>
      <c r="B1413">
        <v>1413</v>
      </c>
      <c r="C1413" t="s">
        <v>268</v>
      </c>
      <c r="D1413" t="s">
        <v>213</v>
      </c>
      <c r="E1413">
        <v>11</v>
      </c>
      <c r="F1413">
        <v>12</v>
      </c>
      <c r="G1413">
        <v>5</v>
      </c>
    </row>
    <row r="1414" spans="1:7">
      <c r="A1414" t="str">
        <f t="shared" si="22"/>
        <v>WienSportgerätefachkraft (gültig bis: 31.12.2026)</v>
      </c>
      <c r="B1414">
        <v>1414</v>
      </c>
      <c r="C1414" t="s">
        <v>268</v>
      </c>
      <c r="D1414" t="s">
        <v>214</v>
      </c>
      <c r="E1414">
        <v>1</v>
      </c>
      <c r="F1414">
        <v>1</v>
      </c>
      <c r="G1414">
        <v>1</v>
      </c>
    </row>
    <row r="1415" spans="1:7">
      <c r="A1415" t="str">
        <f t="shared" si="22"/>
        <v>WienSteinmetz/Steinmetzin</v>
      </c>
      <c r="B1415">
        <v>1415</v>
      </c>
      <c r="C1415" t="s">
        <v>268</v>
      </c>
      <c r="D1415" t="s">
        <v>216</v>
      </c>
      <c r="G1415">
        <v>1</v>
      </c>
    </row>
    <row r="1416" spans="1:7">
      <c r="A1416" t="str">
        <f t="shared" si="22"/>
        <v>WienSteuerassistenz</v>
      </c>
      <c r="B1416">
        <v>1416</v>
      </c>
      <c r="C1416" t="s">
        <v>268</v>
      </c>
      <c r="D1416" t="s">
        <v>219</v>
      </c>
      <c r="E1416">
        <v>34</v>
      </c>
      <c r="F1416">
        <v>35</v>
      </c>
      <c r="G1416">
        <v>29</v>
      </c>
    </row>
    <row r="1417" spans="1:7">
      <c r="A1417" t="str">
        <f t="shared" si="22"/>
        <v>WienSystemgastronomiefachkraft</v>
      </c>
      <c r="B1417">
        <v>1417</v>
      </c>
      <c r="C1417" t="s">
        <v>268</v>
      </c>
      <c r="D1417" t="s">
        <v>225</v>
      </c>
      <c r="E1417">
        <v>53</v>
      </c>
      <c r="F1417">
        <v>42</v>
      </c>
      <c r="G1417">
        <v>30</v>
      </c>
    </row>
    <row r="1418" spans="1:7">
      <c r="A1418" t="str">
        <f t="shared" si="22"/>
        <v>WienTapezierer/in und Dekorateur/in</v>
      </c>
      <c r="B1418">
        <v>1418</v>
      </c>
      <c r="C1418" t="s">
        <v>268</v>
      </c>
      <c r="D1418" t="s">
        <v>226</v>
      </c>
      <c r="E1418">
        <v>10</v>
      </c>
      <c r="F1418">
        <v>10</v>
      </c>
      <c r="G1418">
        <v>8</v>
      </c>
    </row>
    <row r="1419" spans="1:7">
      <c r="A1419" t="str">
        <f t="shared" si="22"/>
        <v>WienTechnischer Zeichner/Technische Zeichnerin</v>
      </c>
      <c r="B1419">
        <v>1419</v>
      </c>
      <c r="C1419" t="s">
        <v>268</v>
      </c>
      <c r="D1419" t="s">
        <v>227</v>
      </c>
      <c r="E1419">
        <v>48</v>
      </c>
      <c r="F1419">
        <v>42</v>
      </c>
      <c r="G1419">
        <v>39</v>
      </c>
    </row>
    <row r="1420" spans="1:7">
      <c r="A1420" t="str">
        <f t="shared" si="22"/>
        <v>WienTextilgestaltung</v>
      </c>
      <c r="B1420">
        <v>1420</v>
      </c>
      <c r="C1420" t="s">
        <v>268</v>
      </c>
      <c r="D1420" t="s">
        <v>229</v>
      </c>
      <c r="E1420">
        <v>4</v>
      </c>
      <c r="F1420">
        <v>2</v>
      </c>
      <c r="G1420">
        <v>1</v>
      </c>
    </row>
    <row r="1421" spans="1:7">
      <c r="A1421" t="str">
        <f t="shared" si="22"/>
        <v>WienTextilreiniger/in</v>
      </c>
      <c r="B1421">
        <v>1421</v>
      </c>
      <c r="C1421" t="s">
        <v>268</v>
      </c>
      <c r="D1421" t="s">
        <v>230</v>
      </c>
      <c r="E1421">
        <v>7</v>
      </c>
      <c r="F1421">
        <v>6</v>
      </c>
      <c r="G1421">
        <v>6</v>
      </c>
    </row>
    <row r="1422" spans="1:7">
      <c r="A1422" t="str">
        <f t="shared" si="22"/>
        <v>WienTierärztliche Ordinationsassistenz</v>
      </c>
      <c r="B1422">
        <v>1422</v>
      </c>
      <c r="C1422" t="s">
        <v>268</v>
      </c>
      <c r="D1422" t="s">
        <v>234</v>
      </c>
      <c r="E1422">
        <v>18</v>
      </c>
      <c r="F1422">
        <v>23</v>
      </c>
      <c r="G1422">
        <v>36</v>
      </c>
    </row>
    <row r="1423" spans="1:7">
      <c r="A1423" t="str">
        <f t="shared" si="22"/>
        <v>WienTierpfleger/in</v>
      </c>
      <c r="B1423">
        <v>1423</v>
      </c>
      <c r="C1423" t="s">
        <v>268</v>
      </c>
      <c r="D1423" t="s">
        <v>235</v>
      </c>
      <c r="E1423">
        <v>13</v>
      </c>
      <c r="F1423">
        <v>14</v>
      </c>
      <c r="G1423">
        <v>12</v>
      </c>
    </row>
    <row r="1424" spans="1:7">
      <c r="A1424" t="str">
        <f t="shared" si="22"/>
        <v>WienTischlerei - Schwerpunkt Allgemeine Tischlerei</v>
      </c>
      <c r="B1424">
        <v>1424</v>
      </c>
      <c r="C1424" t="s">
        <v>268</v>
      </c>
      <c r="D1424" t="s">
        <v>236</v>
      </c>
      <c r="E1424">
        <v>34</v>
      </c>
      <c r="F1424">
        <v>32</v>
      </c>
      <c r="G1424">
        <v>32</v>
      </c>
    </row>
    <row r="1425" spans="1:7">
      <c r="A1425" t="str">
        <f t="shared" si="22"/>
        <v>WienTischlereitechnik - Schwerpunkt Planung</v>
      </c>
      <c r="B1425">
        <v>1425</v>
      </c>
      <c r="C1425" t="s">
        <v>268</v>
      </c>
      <c r="D1425" t="s">
        <v>239</v>
      </c>
      <c r="E1425">
        <v>1</v>
      </c>
      <c r="F1425">
        <v>2</v>
      </c>
      <c r="G1425">
        <v>3</v>
      </c>
    </row>
    <row r="1426" spans="1:7">
      <c r="A1426" t="str">
        <f t="shared" si="22"/>
        <v>WienUhrmacher/in - Zeitmesstechniker/in</v>
      </c>
      <c r="B1426">
        <v>1426</v>
      </c>
      <c r="C1426" t="s">
        <v>268</v>
      </c>
      <c r="D1426" t="s">
        <v>242</v>
      </c>
      <c r="E1426">
        <v>3</v>
      </c>
      <c r="F1426">
        <v>4</v>
      </c>
      <c r="G1426">
        <v>5</v>
      </c>
    </row>
    <row r="1427" spans="1:7">
      <c r="A1427" t="str">
        <f t="shared" si="22"/>
        <v>WienVeranstaltungstechnik</v>
      </c>
      <c r="B1427">
        <v>1427</v>
      </c>
      <c r="C1427" t="s">
        <v>268</v>
      </c>
      <c r="D1427" t="s">
        <v>243</v>
      </c>
      <c r="E1427">
        <v>19</v>
      </c>
      <c r="F1427">
        <v>22</v>
      </c>
      <c r="G1427">
        <v>20</v>
      </c>
    </row>
    <row r="1428" spans="1:7">
      <c r="A1428" t="str">
        <f t="shared" si="22"/>
        <v>WienVergolden und Staffieren</v>
      </c>
      <c r="B1428">
        <v>1428</v>
      </c>
      <c r="C1428" t="s">
        <v>268</v>
      </c>
      <c r="D1428" t="s">
        <v>245</v>
      </c>
      <c r="E1428">
        <v>1</v>
      </c>
      <c r="G1428">
        <v>1</v>
      </c>
    </row>
    <row r="1429" spans="1:7">
      <c r="A1429" t="str">
        <f t="shared" si="22"/>
        <v>WienVermessungs- und Geoinformationstechnik</v>
      </c>
      <c r="B1429">
        <v>1429</v>
      </c>
      <c r="C1429" t="s">
        <v>268</v>
      </c>
      <c r="D1429" t="s">
        <v>246</v>
      </c>
      <c r="F1429">
        <v>3</v>
      </c>
      <c r="G1429">
        <v>5</v>
      </c>
    </row>
    <row r="1430" spans="1:7">
      <c r="A1430" t="str">
        <f t="shared" si="22"/>
        <v>WienVermessungstechniker/in (gültig bis: 30.06.2024)</v>
      </c>
      <c r="B1430">
        <v>1430</v>
      </c>
      <c r="C1430" t="s">
        <v>268</v>
      </c>
      <c r="D1430" t="s">
        <v>247</v>
      </c>
      <c r="E1430">
        <v>7</v>
      </c>
      <c r="F1430">
        <v>5</v>
      </c>
      <c r="G1430">
        <v>3</v>
      </c>
    </row>
    <row r="1431" spans="1:7">
      <c r="A1431" t="str">
        <f t="shared" si="22"/>
        <v>WienVerpackungstechnik</v>
      </c>
      <c r="B1431">
        <v>1431</v>
      </c>
      <c r="C1431" t="s">
        <v>268</v>
      </c>
      <c r="D1431" t="s">
        <v>248</v>
      </c>
      <c r="E1431">
        <v>2</v>
      </c>
      <c r="F1431">
        <v>2</v>
      </c>
      <c r="G1431">
        <v>2</v>
      </c>
    </row>
    <row r="1432" spans="1:7">
      <c r="A1432" t="str">
        <f t="shared" si="22"/>
        <v>WienVersicherungskaufmann/Versicherungskauffrau</v>
      </c>
      <c r="B1432">
        <v>1432</v>
      </c>
      <c r="C1432" t="s">
        <v>268</v>
      </c>
      <c r="D1432" t="s">
        <v>249</v>
      </c>
      <c r="E1432">
        <v>106</v>
      </c>
      <c r="F1432">
        <v>97</v>
      </c>
      <c r="G1432">
        <v>98</v>
      </c>
    </row>
    <row r="1433" spans="1:7">
      <c r="A1433" t="str">
        <f t="shared" ref="A1433:A1449" si="23">C1433&amp;D1433</f>
        <v>WienVerwaltungsassistent/Verwaltungsassistentin</v>
      </c>
      <c r="B1433">
        <v>1433</v>
      </c>
      <c r="C1433" t="s">
        <v>268</v>
      </c>
      <c r="D1433" t="s">
        <v>250</v>
      </c>
      <c r="E1433">
        <v>558</v>
      </c>
      <c r="F1433">
        <v>562</v>
      </c>
      <c r="G1433">
        <v>581</v>
      </c>
    </row>
    <row r="1434" spans="1:7">
      <c r="A1434" t="str">
        <f t="shared" si="23"/>
        <v>WienWaffen- und Munitionshändler/in</v>
      </c>
      <c r="B1434">
        <v>1434</v>
      </c>
      <c r="C1434" t="s">
        <v>268</v>
      </c>
      <c r="D1434" t="s">
        <v>251</v>
      </c>
      <c r="F1434">
        <v>1</v>
      </c>
      <c r="G1434">
        <v>2</v>
      </c>
    </row>
    <row r="1435" spans="1:7">
      <c r="A1435" t="str">
        <f t="shared" si="23"/>
        <v>WienWärme-, Kälte-, Schall- und Brandschutztechnik</v>
      </c>
      <c r="B1435">
        <v>1435</v>
      </c>
      <c r="C1435" t="s">
        <v>268</v>
      </c>
      <c r="D1435" t="s">
        <v>253</v>
      </c>
      <c r="F1435">
        <v>1</v>
      </c>
      <c r="G1435">
        <v>1</v>
      </c>
    </row>
    <row r="1436" spans="1:7">
      <c r="A1436" t="str">
        <f t="shared" si="23"/>
        <v>WienZahnärztliche Fachassistenz</v>
      </c>
      <c r="B1436">
        <v>1436</v>
      </c>
      <c r="C1436" t="s">
        <v>268</v>
      </c>
      <c r="D1436" t="s">
        <v>257</v>
      </c>
      <c r="E1436">
        <v>300</v>
      </c>
      <c r="F1436">
        <v>346</v>
      </c>
      <c r="G1436">
        <v>347</v>
      </c>
    </row>
    <row r="1437" spans="1:7">
      <c r="A1437" t="str">
        <f t="shared" si="23"/>
        <v>WienZahntechnik</v>
      </c>
      <c r="B1437">
        <v>1437</v>
      </c>
      <c r="C1437" t="s">
        <v>268</v>
      </c>
      <c r="D1437" t="s">
        <v>258</v>
      </c>
      <c r="E1437">
        <v>38</v>
      </c>
      <c r="F1437">
        <v>41</v>
      </c>
      <c r="G1437">
        <v>43</v>
      </c>
    </row>
    <row r="1438" spans="1:7">
      <c r="A1438" t="str">
        <f t="shared" si="23"/>
        <v>WienZimmerei</v>
      </c>
      <c r="B1438">
        <v>1438</v>
      </c>
      <c r="C1438" t="s">
        <v>268</v>
      </c>
      <c r="D1438" t="s">
        <v>23</v>
      </c>
      <c r="E1438">
        <v>1</v>
      </c>
    </row>
    <row r="1439" spans="1:7">
      <c r="A1439" t="str">
        <f t="shared" si="23"/>
        <v>WienLabortechnik</v>
      </c>
      <c r="B1439">
        <v>1439</v>
      </c>
      <c r="C1439" t="s">
        <v>268</v>
      </c>
      <c r="D1439" t="s">
        <v>155</v>
      </c>
      <c r="E1439">
        <v>52</v>
      </c>
      <c r="F1439">
        <v>52</v>
      </c>
      <c r="G1439">
        <v>53</v>
      </c>
    </row>
    <row r="1440" spans="1:7">
      <c r="A1440" t="str">
        <f t="shared" si="23"/>
        <v>WienMaler- und Beschichtungstechnik</v>
      </c>
      <c r="B1440">
        <v>1440</v>
      </c>
      <c r="C1440" t="s">
        <v>268</v>
      </c>
      <c r="D1440" t="s">
        <v>569</v>
      </c>
      <c r="E1440">
        <v>24</v>
      </c>
      <c r="F1440">
        <v>22</v>
      </c>
      <c r="G1440">
        <v>20</v>
      </c>
    </row>
    <row r="1441" spans="1:7">
      <c r="A1441" t="str">
        <f t="shared" si="23"/>
        <v>WienMedienfachkraft</v>
      </c>
      <c r="B1441">
        <v>1441</v>
      </c>
      <c r="C1441" t="s">
        <v>268</v>
      </c>
      <c r="D1441" t="s">
        <v>570</v>
      </c>
      <c r="E1441">
        <v>93</v>
      </c>
      <c r="F1441">
        <v>94</v>
      </c>
      <c r="G1441">
        <v>81</v>
      </c>
    </row>
    <row r="1442" spans="1:7">
      <c r="A1442" t="str">
        <f t="shared" si="23"/>
        <v>WienGleisbautechnik</v>
      </c>
      <c r="B1442">
        <v>1442</v>
      </c>
      <c r="C1442" t="s">
        <v>268</v>
      </c>
      <c r="D1442" t="s">
        <v>119</v>
      </c>
      <c r="E1442">
        <v>4</v>
      </c>
      <c r="F1442">
        <v>9</v>
      </c>
      <c r="G1442">
        <v>10</v>
      </c>
    </row>
    <row r="1443" spans="1:7">
      <c r="A1443" t="str">
        <f t="shared" si="23"/>
        <v>WienBrief-und Paketlogistik</v>
      </c>
      <c r="B1443">
        <v>1443</v>
      </c>
      <c r="C1443" t="s">
        <v>268</v>
      </c>
      <c r="D1443" t="s">
        <v>572</v>
      </c>
      <c r="G1443">
        <v>4</v>
      </c>
    </row>
    <row r="1444" spans="1:7">
      <c r="A1444" t="str">
        <f t="shared" si="23"/>
        <v>WienFachkraft für vegetarische Kulinarik (gültig bis: 31.12.2030)</v>
      </c>
      <c r="B1444">
        <v>1444</v>
      </c>
      <c r="C1444" t="s">
        <v>268</v>
      </c>
      <c r="D1444" t="s">
        <v>573</v>
      </c>
      <c r="G1444">
        <v>2</v>
      </c>
    </row>
    <row r="1445" spans="1:7">
      <c r="A1445" t="str">
        <f t="shared" si="23"/>
        <v>WienFernwärmetechnik (gültig bis: 31.12.2030)</v>
      </c>
      <c r="B1445">
        <v>1445</v>
      </c>
      <c r="C1445" t="s">
        <v>268</v>
      </c>
      <c r="D1445" t="s">
        <v>359</v>
      </c>
      <c r="G1445">
        <v>1</v>
      </c>
    </row>
    <row r="1446" spans="1:7">
      <c r="A1446" t="str">
        <f t="shared" si="23"/>
        <v>WienMobilitätsservice</v>
      </c>
      <c r="B1446">
        <v>1446</v>
      </c>
      <c r="C1446" t="s">
        <v>268</v>
      </c>
      <c r="D1446" t="s">
        <v>174</v>
      </c>
      <c r="E1446">
        <v>10</v>
      </c>
    </row>
    <row r="1447" spans="1:7">
      <c r="A1447" t="str">
        <f t="shared" si="23"/>
        <v>WienPhysiklaborant/in (gültig bis: 30.04.2022)</v>
      </c>
      <c r="B1447">
        <v>1447</v>
      </c>
      <c r="C1447" t="s">
        <v>268</v>
      </c>
      <c r="D1447" t="s">
        <v>189</v>
      </c>
      <c r="E1447">
        <v>1</v>
      </c>
      <c r="F1447">
        <v>1</v>
      </c>
    </row>
    <row r="1448" spans="1:7">
      <c r="A1448" t="str">
        <f t="shared" si="23"/>
        <v>WienPflasterer/Pflasterin</v>
      </c>
      <c r="B1448">
        <v>1448</v>
      </c>
      <c r="C1448" t="s">
        <v>268</v>
      </c>
      <c r="D1448" t="s">
        <v>185</v>
      </c>
      <c r="F1448">
        <v>1</v>
      </c>
    </row>
    <row r="1449" spans="1:7">
      <c r="A1449" t="str">
        <f t="shared" si="23"/>
        <v>WienStreich- und Saiteninstrumentenbau</v>
      </c>
      <c r="B1449">
        <v>1449</v>
      </c>
      <c r="C1449" t="s">
        <v>268</v>
      </c>
      <c r="D1449" t="s">
        <v>223</v>
      </c>
      <c r="E1449">
        <v>1</v>
      </c>
    </row>
  </sheetData>
  <autoFilter ref="A2:G1449" xr:uid="{7C9C2F76-B1C5-45F9-8290-E347B6E8F4D6}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F043-C6D6-4F0F-9303-3B2A11611290}">
  <dimension ref="A1:I255"/>
  <sheetViews>
    <sheetView topLeftCell="A17" workbookViewId="0">
      <selection activeCell="D31" sqref="D31"/>
    </sheetView>
  </sheetViews>
  <sheetFormatPr baseColWidth="10" defaultColWidth="10.85546875" defaultRowHeight="12.75"/>
  <cols>
    <col min="1" max="1" width="11.42578125" customWidth="1"/>
    <col min="2" max="2" width="47.140625" style="52" bestFit="1" customWidth="1"/>
    <col min="3" max="5" width="10.85546875" style="58"/>
    <col min="6" max="6" width="10.85546875" style="52"/>
    <col min="7" max="7" width="3.85546875" style="58" bestFit="1" customWidth="1"/>
    <col min="8" max="8" width="29" style="52" bestFit="1" customWidth="1"/>
    <col min="9" max="9" width="9.42578125" style="52" bestFit="1" customWidth="1"/>
    <col min="10" max="16384" width="10.85546875" style="52"/>
  </cols>
  <sheetData>
    <row r="1" spans="1:9">
      <c r="A1" s="52"/>
      <c r="D1" s="64" t="str">
        <f>Auswahl_Bundesland</f>
        <v>Österreich</v>
      </c>
      <c r="G1" s="52"/>
    </row>
    <row r="2" spans="1:9">
      <c r="B2" s="59" t="s">
        <v>451</v>
      </c>
      <c r="C2" s="60" t="s">
        <v>551</v>
      </c>
      <c r="D2" s="64">
        <f>Auswahl_Jahr</f>
        <v>2025</v>
      </c>
      <c r="E2" s="60" t="s">
        <v>553</v>
      </c>
      <c r="G2" s="61" t="s">
        <v>554</v>
      </c>
      <c r="H2" s="62">
        <v>10</v>
      </c>
      <c r="I2" s="63" t="s">
        <v>36</v>
      </c>
    </row>
    <row r="3" spans="1:9" ht="15">
      <c r="A3" s="55" t="s">
        <v>40</v>
      </c>
      <c r="B3" s="58" t="str">
        <f>VLOOKUP(A3,Überleitungstabelle!$1:$1048576,3,FALSE)</f>
        <v>Abwassertechnik</v>
      </c>
      <c r="C3" s="58">
        <f>VLOOKUP(Auswahl_Bundesland&amp;A3,Daten_weiblich!$1:$1048576,2,FALSE)</f>
        <v>3</v>
      </c>
      <c r="D3" s="58">
        <f>IF(ISERROR(INDEX(Matrix_Daten_weiblich,$C3,Spaltenindex)),"",INDEX(Matrix_Daten_weiblich,$C3,Spaltenindex))</f>
        <v>1</v>
      </c>
      <c r="E3" s="58">
        <f>IF(D3="","",D3*(1000)+ROW())</f>
        <v>1003</v>
      </c>
      <c r="G3" s="58">
        <v>1</v>
      </c>
      <c r="H3" t="str">
        <f>IF(ISERROR(INDEX(B:B,MATCH(LARGE(E:E,$G3),E:E,))),"",INDEX(B:B,MATCH(LARGE(E:E,$G3),E:E,)))</f>
        <v>Einzelhandel</v>
      </c>
      <c r="I3">
        <f>IF(ISERROR(INDEX(D:D,MATCH(LARGE(E:E,$G3),E:E,))),"",INDEX(D:D,MATCH(LARGE(E:E,$G3),E:E,)))</f>
        <v>5514</v>
      </c>
    </row>
    <row r="4" spans="1:9" ht="15">
      <c r="A4" s="55" t="s">
        <v>41</v>
      </c>
      <c r="B4" s="58" t="str">
        <f>VLOOKUP(A4,Überleitungstabelle!$1:$1048576,3,FALSE)</f>
        <v>Applikationsentwicklung - Coding</v>
      </c>
      <c r="C4" s="58">
        <f>VLOOKUP(Auswahl_Bundesland&amp;A4,Daten_weiblich!$1:$1048576,2,FALSE)</f>
        <v>4</v>
      </c>
      <c r="D4" s="58">
        <f t="shared" ref="D4:D66" si="0">IF(ISERROR(INDEX(Matrix_Daten_weiblich,$C4,Spaltenindex)),"",INDEX(Matrix_Daten_weiblich,$C4,Spaltenindex))</f>
        <v>185</v>
      </c>
      <c r="E4" s="58">
        <f t="shared" ref="E4:E67" si="1">IF(D4="","",D4*(1000)+ROW())</f>
        <v>185004</v>
      </c>
      <c r="G4" s="58">
        <v>2</v>
      </c>
      <c r="H4" t="str">
        <f t="shared" ref="H4:H67" si="2">IF(ISERROR(INDEX(B:B,MATCH(LARGE(E:E,$G4),E:E,))),"",INDEX(B:B,MATCH(LARGE(E:E,$G4),E:E,)))</f>
        <v>Bürokauffrau</v>
      </c>
      <c r="I4">
        <f t="shared" ref="I4:I67" si="3">IF(ISERROR(INDEX(D:D,MATCH(LARGE(E:E,$G4),E:E,))),"",INDEX(D:D,MATCH(LARGE(E:E,$G4),E:E,)))</f>
        <v>3043</v>
      </c>
    </row>
    <row r="5" spans="1:9" ht="15">
      <c r="A5" s="55" t="s">
        <v>42</v>
      </c>
      <c r="B5" s="58" t="str">
        <f>VLOOKUP(A5,Überleitungstabelle!$1:$1048576,3,FALSE)</f>
        <v>Archiv-, Bibliotheks- und In-formationsassistentin</v>
      </c>
      <c r="C5" s="58">
        <f>VLOOKUP(Auswahl_Bundesland&amp;A5,Daten_weiblich!$1:$1048576,2,FALSE)</f>
        <v>5</v>
      </c>
      <c r="D5" s="58">
        <f t="shared" si="0"/>
        <v>48</v>
      </c>
      <c r="E5" s="58">
        <f t="shared" si="1"/>
        <v>48005</v>
      </c>
      <c r="G5" s="58">
        <v>3</v>
      </c>
      <c r="H5" t="str">
        <f t="shared" si="2"/>
        <v>Friseurin (Stylistin)</v>
      </c>
      <c r="I5">
        <f t="shared" si="3"/>
        <v>1979</v>
      </c>
    </row>
    <row r="6" spans="1:9" ht="15">
      <c r="A6" s="55" t="s">
        <v>43</v>
      </c>
      <c r="B6" s="58" t="str">
        <f>VLOOKUP(A6,Überleitungstabelle!$1:$1048576,3,FALSE)</f>
        <v>Assistentin in der Sicherheitsverwaltung</v>
      </c>
      <c r="C6" s="58">
        <f>VLOOKUP(Auswahl_Bundesland&amp;A6,Daten_weiblich!$1:$1048576,2,FALSE)</f>
        <v>6</v>
      </c>
      <c r="D6" s="58">
        <f t="shared" si="0"/>
        <v>122</v>
      </c>
      <c r="E6" s="58">
        <f t="shared" si="1"/>
        <v>122006</v>
      </c>
      <c r="G6" s="58">
        <v>4</v>
      </c>
      <c r="H6" t="str">
        <f t="shared" si="2"/>
        <v>Verwaltungsassistentin</v>
      </c>
      <c r="I6">
        <f t="shared" si="3"/>
        <v>1686</v>
      </c>
    </row>
    <row r="7" spans="1:9" ht="15">
      <c r="A7" s="55" t="s">
        <v>44</v>
      </c>
      <c r="B7" s="58" t="str">
        <f>VLOOKUP(A7,Überleitungstabelle!$1:$1048576,3,FALSE)</f>
        <v>Augenoptik</v>
      </c>
      <c r="C7" s="58">
        <f>VLOOKUP(Auswahl_Bundesland&amp;A7,Daten_weiblich!$1:$1048576,2,FALSE)</f>
        <v>7</v>
      </c>
      <c r="D7" s="58">
        <f t="shared" si="0"/>
        <v>445</v>
      </c>
      <c r="E7" s="58">
        <f t="shared" si="1"/>
        <v>445007</v>
      </c>
      <c r="G7" s="58">
        <v>5</v>
      </c>
      <c r="H7" t="str">
        <f t="shared" si="2"/>
        <v>Pharmazeutisch-kaufmännische Assistenz</v>
      </c>
      <c r="I7">
        <f t="shared" si="3"/>
        <v>1378</v>
      </c>
    </row>
    <row r="8" spans="1:9" ht="15">
      <c r="A8" s="55" t="s">
        <v>45</v>
      </c>
      <c r="B8" s="58" t="str">
        <f>VLOOKUP(A8,Überleitungstabelle!$1:$1048576,3,FALSE)</f>
        <v>Bäckerei</v>
      </c>
      <c r="C8" s="58">
        <f>VLOOKUP(Auswahl_Bundesland&amp;A8,Daten_weiblich!$1:$1048576,2,FALSE)</f>
        <v>8</v>
      </c>
      <c r="D8" s="58">
        <f t="shared" si="0"/>
        <v>107</v>
      </c>
      <c r="E8" s="58">
        <f t="shared" si="1"/>
        <v>107008</v>
      </c>
      <c r="G8" s="58">
        <v>6</v>
      </c>
      <c r="H8" t="str">
        <f t="shared" si="2"/>
        <v>Metalltechnik</v>
      </c>
      <c r="I8">
        <f t="shared" si="3"/>
        <v>1085</v>
      </c>
    </row>
    <row r="9" spans="1:9" ht="15">
      <c r="A9" s="55" t="s">
        <v>560</v>
      </c>
      <c r="B9" s="58" t="str">
        <f>VLOOKUP(A9,Überleitungstabelle!$1:$1048576,3,FALSE)</f>
        <v>Backtechnologie</v>
      </c>
      <c r="C9" s="58">
        <f>VLOOKUP(Auswahl_Bundesland&amp;A9,Daten_weiblich!$1:$1048576,2,FALSE)</f>
        <v>9</v>
      </c>
      <c r="D9" s="58">
        <f t="shared" si="0"/>
        <v>6</v>
      </c>
      <c r="E9" s="58">
        <f t="shared" si="1"/>
        <v>6009</v>
      </c>
      <c r="G9" s="58">
        <v>7</v>
      </c>
      <c r="H9" t="str">
        <f t="shared" si="2"/>
        <v>Hotel- und Gastgewerbeassistentin</v>
      </c>
      <c r="I9">
        <f t="shared" si="3"/>
        <v>913</v>
      </c>
    </row>
    <row r="10" spans="1:9" ht="15">
      <c r="A10" s="55" t="s">
        <v>47</v>
      </c>
      <c r="B10" s="58" t="str">
        <f>VLOOKUP(A10,Überleitungstabelle!$1:$1048576,3,FALSE)</f>
        <v>Bahnreise- und Mobilitätsservice</v>
      </c>
      <c r="C10" s="58">
        <f>VLOOKUP(Auswahl_Bundesland&amp;A10,Daten_weiblich!$1:$1048576,2,FALSE)</f>
        <v>10</v>
      </c>
      <c r="D10" s="58">
        <f t="shared" si="0"/>
        <v>87</v>
      </c>
      <c r="E10" s="58">
        <f t="shared" si="1"/>
        <v>87010</v>
      </c>
      <c r="G10" s="58">
        <v>8</v>
      </c>
      <c r="H10" t="str">
        <f t="shared" si="2"/>
        <v>Köchin</v>
      </c>
      <c r="I10">
        <f t="shared" si="3"/>
        <v>870</v>
      </c>
    </row>
    <row r="11" spans="1:9" ht="15">
      <c r="A11" s="55" t="s">
        <v>48</v>
      </c>
      <c r="B11" s="58" t="str">
        <f>VLOOKUP(A11,Überleitungstabelle!$1:$1048576,3,FALSE)</f>
        <v>Bankkauffrau</v>
      </c>
      <c r="C11" s="58">
        <f>VLOOKUP(Auswahl_Bundesland&amp;A11,Daten_weiblich!$1:$1048576,2,FALSE)</f>
        <v>11</v>
      </c>
      <c r="D11" s="58">
        <f t="shared" si="0"/>
        <v>485</v>
      </c>
      <c r="E11" s="58">
        <f t="shared" si="1"/>
        <v>485011</v>
      </c>
      <c r="G11" s="58">
        <v>9</v>
      </c>
      <c r="H11" t="str">
        <f t="shared" si="2"/>
        <v>Konditorei (Zuckerbäckerei)</v>
      </c>
      <c r="I11">
        <f t="shared" si="3"/>
        <v>818</v>
      </c>
    </row>
    <row r="12" spans="1:9" ht="15">
      <c r="A12" s="55" t="s">
        <v>49</v>
      </c>
      <c r="B12" s="58" t="str">
        <f>VLOOKUP(A12,Überleitungstabelle!$1:$1048576,3,FALSE)</f>
        <v>Bautechnische Assistenz</v>
      </c>
      <c r="C12" s="58">
        <f>VLOOKUP(Auswahl_Bundesland&amp;A12,Daten_weiblich!$1:$1048576,2,FALSE)</f>
        <v>12</v>
      </c>
      <c r="D12" s="58">
        <f t="shared" si="0"/>
        <v>87</v>
      </c>
      <c r="E12" s="58">
        <f t="shared" si="1"/>
        <v>87012</v>
      </c>
      <c r="G12" s="58">
        <v>10</v>
      </c>
      <c r="H12" t="str">
        <f t="shared" si="2"/>
        <v>Restaurantfachfrau</v>
      </c>
      <c r="I12">
        <f t="shared" si="3"/>
        <v>782</v>
      </c>
    </row>
    <row r="13" spans="1:9" ht="15">
      <c r="A13" s="55" t="s">
        <v>50</v>
      </c>
      <c r="B13" s="58" t="str">
        <f>VLOOKUP(A13,Überleitungstabelle!$1:$1048576,3,FALSE)</f>
        <v>Bautechnische Zeichnerin</v>
      </c>
      <c r="C13" s="58">
        <f>VLOOKUP(Auswahl_Bundesland&amp;A13,Daten_weiblich!$1:$1048576,2,FALSE)</f>
        <v>13</v>
      </c>
      <c r="D13" s="58">
        <f t="shared" si="0"/>
        <v>112</v>
      </c>
      <c r="E13" s="58">
        <f t="shared" si="1"/>
        <v>112013</v>
      </c>
      <c r="G13" s="58">
        <v>11</v>
      </c>
      <c r="H13" t="str">
        <f t="shared" si="2"/>
        <v>Elektrotechnik</v>
      </c>
      <c r="I13">
        <f t="shared" si="3"/>
        <v>768</v>
      </c>
    </row>
    <row r="14" spans="1:9" ht="15">
      <c r="A14" s="55" t="s">
        <v>52</v>
      </c>
      <c r="B14" s="58" t="str">
        <f>VLOOKUP(A14,Überleitungstabelle!$1:$1048576,3,FALSE)</f>
        <v>Bekleidungsfertigerin</v>
      </c>
      <c r="C14" s="58">
        <f>VLOOKUP(Auswahl_Bundesland&amp;A14,Daten_weiblich!$1:$1048576,2,FALSE)</f>
        <v>14</v>
      </c>
      <c r="D14" s="58">
        <f t="shared" si="0"/>
        <v>5</v>
      </c>
      <c r="E14" s="58">
        <f t="shared" si="1"/>
        <v>5014</v>
      </c>
      <c r="G14" s="58">
        <v>12</v>
      </c>
      <c r="H14" t="str">
        <f t="shared" si="2"/>
        <v>Zahnärztliche Fachassistenz</v>
      </c>
      <c r="I14">
        <f t="shared" si="3"/>
        <v>586</v>
      </c>
    </row>
    <row r="15" spans="1:9" ht="15">
      <c r="A15" s="55" t="s">
        <v>53</v>
      </c>
      <c r="B15" s="58" t="str">
        <f>VLOOKUP(A15,Überleitungstabelle!$1:$1048576,3,FALSE)</f>
        <v>Bekleidungsgestaltung</v>
      </c>
      <c r="C15" s="58">
        <f>VLOOKUP(Auswahl_Bundesland&amp;A15,Daten_weiblich!$1:$1048576,2,FALSE)</f>
        <v>15</v>
      </c>
      <c r="D15" s="58">
        <f t="shared" si="0"/>
        <v>94</v>
      </c>
      <c r="E15" s="58">
        <f t="shared" si="1"/>
        <v>94015</v>
      </c>
      <c r="G15" s="58">
        <v>13</v>
      </c>
      <c r="H15" t="str">
        <f t="shared" si="2"/>
        <v>Bankkauffrau</v>
      </c>
      <c r="I15">
        <f t="shared" si="3"/>
        <v>485</v>
      </c>
    </row>
    <row r="16" spans="1:9" ht="15">
      <c r="A16" s="55" t="s">
        <v>55</v>
      </c>
      <c r="B16" s="58" t="str">
        <f>VLOOKUP(A16,Überleitungstabelle!$1:$1048576,3,FALSE)</f>
        <v>Berufsfotografie</v>
      </c>
      <c r="C16" s="58">
        <f>VLOOKUP(Auswahl_Bundesland&amp;A16,Daten_weiblich!$1:$1048576,2,FALSE)</f>
        <v>16</v>
      </c>
      <c r="D16" s="58">
        <f t="shared" si="0"/>
        <v>17</v>
      </c>
      <c r="E16" s="58">
        <f t="shared" si="1"/>
        <v>17016</v>
      </c>
      <c r="G16" s="58">
        <v>14</v>
      </c>
      <c r="H16" t="str">
        <f t="shared" si="2"/>
        <v>Kraftfahrzeugtechnik</v>
      </c>
      <c r="I16">
        <f t="shared" si="3"/>
        <v>462</v>
      </c>
    </row>
    <row r="17" spans="1:9" ht="15">
      <c r="A17" s="55" t="s">
        <v>56</v>
      </c>
      <c r="B17" s="58" t="str">
        <f>VLOOKUP(A17,Überleitungstabelle!$1:$1048576,3,FALSE)</f>
        <v>Berufskraftfahrerin</v>
      </c>
      <c r="C17" s="58">
        <f>VLOOKUP(Auswahl_Bundesland&amp;A17,Daten_weiblich!$1:$1048576,2,FALSE)</f>
        <v>17</v>
      </c>
      <c r="D17" s="58">
        <f t="shared" si="0"/>
        <v>3</v>
      </c>
      <c r="E17" s="58">
        <f t="shared" si="1"/>
        <v>3017</v>
      </c>
      <c r="G17" s="58">
        <v>15</v>
      </c>
      <c r="H17" t="str">
        <f t="shared" si="2"/>
        <v>Augenoptik</v>
      </c>
      <c r="I17">
        <f t="shared" si="3"/>
        <v>445</v>
      </c>
    </row>
    <row r="18" spans="1:9" ht="15">
      <c r="A18" s="55" t="s">
        <v>57</v>
      </c>
      <c r="B18" s="58" t="str">
        <f>VLOOKUP(A18,Überleitungstabelle!$1:$1048576,3,FALSE)</f>
        <v>Beschriftungsdesign und Werbetechnik</v>
      </c>
      <c r="C18" s="58">
        <f>VLOOKUP(Auswahl_Bundesland&amp;A18,Daten_weiblich!$1:$1048576,2,FALSE)</f>
        <v>18</v>
      </c>
      <c r="D18" s="58">
        <f t="shared" si="0"/>
        <v>58</v>
      </c>
      <c r="E18" s="58">
        <f t="shared" si="1"/>
        <v>58018</v>
      </c>
      <c r="G18" s="58">
        <v>16</v>
      </c>
      <c r="H18" t="str">
        <f t="shared" si="2"/>
        <v>Gastronomiefachfrau</v>
      </c>
      <c r="I18">
        <f t="shared" si="3"/>
        <v>440</v>
      </c>
    </row>
    <row r="19" spans="1:9" ht="15">
      <c r="A19" s="55" t="s">
        <v>58</v>
      </c>
      <c r="B19" s="58" t="str">
        <f>VLOOKUP(A19,Überleitungstabelle!$1:$1048576,3,FALSE)</f>
        <v>Betonbau</v>
      </c>
      <c r="C19" s="58">
        <f>VLOOKUP(Auswahl_Bundesland&amp;A19,Daten_weiblich!$1:$1048576,2,FALSE)</f>
        <v>19</v>
      </c>
      <c r="D19" s="58">
        <f t="shared" si="0"/>
        <v>11</v>
      </c>
      <c r="E19" s="58">
        <f t="shared" si="1"/>
        <v>11019</v>
      </c>
      <c r="G19" s="58">
        <v>17</v>
      </c>
      <c r="H19" t="str">
        <f t="shared" si="2"/>
        <v>Floristin</v>
      </c>
      <c r="I19">
        <f t="shared" si="3"/>
        <v>435</v>
      </c>
    </row>
    <row r="20" spans="1:9" ht="15">
      <c r="A20" s="55" t="s">
        <v>59</v>
      </c>
      <c r="B20" s="58" t="str">
        <f>VLOOKUP(A20,Überleitungstabelle!$1:$1048576,3,FALSE)</f>
        <v>Betonfertigteiltechnik</v>
      </c>
      <c r="C20" s="58">
        <f>VLOOKUP(Auswahl_Bundesland&amp;A20,Daten_weiblich!$1:$1048576,2,FALSE)</f>
        <v>20</v>
      </c>
      <c r="D20" s="58">
        <f t="shared" si="0"/>
        <v>1</v>
      </c>
      <c r="E20" s="58">
        <f t="shared" si="1"/>
        <v>1020</v>
      </c>
      <c r="G20" s="58">
        <v>18</v>
      </c>
      <c r="H20" t="str">
        <f t="shared" si="2"/>
        <v>Großhandelskauffrau</v>
      </c>
      <c r="I20">
        <f t="shared" si="3"/>
        <v>427</v>
      </c>
    </row>
    <row r="21" spans="1:9" ht="15">
      <c r="A21" s="55" t="s">
        <v>60</v>
      </c>
      <c r="B21" s="58" t="str">
        <f>VLOOKUP(A21,Überleitungstabelle!$1:$1048576,3,FALSE)</f>
        <v>Betriebsdienstleisterin</v>
      </c>
      <c r="C21" s="58">
        <f>VLOOKUP(Auswahl_Bundesland&amp;A21,Daten_weiblich!$1:$1048576,2,FALSE)</f>
        <v>21</v>
      </c>
      <c r="D21" s="58">
        <f t="shared" si="0"/>
        <v>14</v>
      </c>
      <c r="E21" s="58">
        <f t="shared" si="1"/>
        <v>14021</v>
      </c>
      <c r="G21" s="58">
        <v>19</v>
      </c>
      <c r="H21" t="str">
        <f t="shared" si="2"/>
        <v>Industriekauffrau</v>
      </c>
      <c r="I21">
        <f t="shared" si="3"/>
        <v>421</v>
      </c>
    </row>
    <row r="22" spans="1:9" ht="15">
      <c r="A22" s="55" t="s">
        <v>61</v>
      </c>
      <c r="B22" s="58" t="str">
        <f>VLOOKUP(A22,Überleitungstabelle!$1:$1048576,3,FALSE)</f>
        <v>Betriebslogistikkauffrau</v>
      </c>
      <c r="C22" s="58">
        <f>VLOOKUP(Auswahl_Bundesland&amp;A22,Daten_weiblich!$1:$1048576,2,FALSE)</f>
        <v>22</v>
      </c>
      <c r="D22" s="58">
        <f t="shared" si="0"/>
        <v>387</v>
      </c>
      <c r="E22" s="58">
        <f t="shared" si="1"/>
        <v>387022</v>
      </c>
      <c r="G22" s="58">
        <v>20</v>
      </c>
      <c r="H22" t="str">
        <f t="shared" si="2"/>
        <v>Labortechnik</v>
      </c>
      <c r="I22">
        <f t="shared" si="3"/>
        <v>393</v>
      </c>
    </row>
    <row r="23" spans="1:9" ht="15">
      <c r="A23" s="55" t="s">
        <v>63</v>
      </c>
      <c r="B23" s="58" t="str">
        <f>VLOOKUP(A23,Überleitungstabelle!$1:$1048576,3,FALSE)</f>
        <v>Bildhauerei</v>
      </c>
      <c r="C23" s="58">
        <f>VLOOKUP(Auswahl_Bundesland&amp;A23,Daten_weiblich!$1:$1048576,2,FALSE)</f>
        <v>23</v>
      </c>
      <c r="D23" s="58">
        <f t="shared" si="0"/>
        <v>2</v>
      </c>
      <c r="E23" s="58">
        <f t="shared" si="1"/>
        <v>2023</v>
      </c>
      <c r="G23" s="58">
        <v>21</v>
      </c>
      <c r="H23" t="str">
        <f t="shared" si="2"/>
        <v>Betriebslogistikkauffrau</v>
      </c>
      <c r="I23">
        <f t="shared" si="3"/>
        <v>387</v>
      </c>
    </row>
    <row r="24" spans="1:9" ht="15">
      <c r="A24" s="55" t="s">
        <v>64</v>
      </c>
      <c r="B24" s="58" t="str">
        <f>VLOOKUP(A24,Überleitungstabelle!$1:$1048576,3,FALSE)</f>
        <v>Binnenschifffahrt</v>
      </c>
      <c r="C24" s="58">
        <f>VLOOKUP(Auswahl_Bundesland&amp;A24,Daten_weiblich!$1:$1048576,2,FALSE)</f>
        <v>24</v>
      </c>
      <c r="D24" s="58">
        <f t="shared" si="0"/>
        <v>3</v>
      </c>
      <c r="E24" s="58">
        <f t="shared" si="1"/>
        <v>3024</v>
      </c>
      <c r="G24" s="58">
        <v>22</v>
      </c>
      <c r="H24" t="str">
        <f t="shared" si="2"/>
        <v>Mechatronik</v>
      </c>
      <c r="I24">
        <f t="shared" si="3"/>
        <v>371</v>
      </c>
    </row>
    <row r="25" spans="1:9" ht="15">
      <c r="A25" s="55" t="s">
        <v>65</v>
      </c>
      <c r="B25" s="58" t="str">
        <f>VLOOKUP(A25,Überleitungstabelle!$1:$1048576,3,FALSE)</f>
        <v>Blechblasinstrumentenerzeugerin</v>
      </c>
      <c r="C25" s="58">
        <f>VLOOKUP(Auswahl_Bundesland&amp;A25,Daten_weiblich!$1:$1048576,2,FALSE)</f>
        <v>25</v>
      </c>
      <c r="D25" s="58">
        <f t="shared" si="0"/>
        <v>2</v>
      </c>
      <c r="E25" s="58">
        <f t="shared" si="1"/>
        <v>2025</v>
      </c>
      <c r="G25" s="58">
        <v>23</v>
      </c>
      <c r="H25" t="str">
        <f t="shared" si="2"/>
        <v>Versicherungskauffrau</v>
      </c>
      <c r="I25">
        <f t="shared" si="3"/>
        <v>357</v>
      </c>
    </row>
    <row r="26" spans="1:9" ht="15">
      <c r="A26" s="55" t="s">
        <v>66</v>
      </c>
      <c r="B26" s="58" t="str">
        <f>VLOOKUP(A26,Überleitungstabelle!$1:$1048576,3,FALSE)</f>
        <v>Bodenlegerin</v>
      </c>
      <c r="C26" s="58">
        <f>VLOOKUP(Auswahl_Bundesland&amp;A26,Daten_weiblich!$1:$1048576,2,FALSE)</f>
        <v>26</v>
      </c>
      <c r="D26" s="58">
        <f t="shared" si="0"/>
        <v>22</v>
      </c>
      <c r="E26" s="58">
        <f t="shared" si="1"/>
        <v>22026</v>
      </c>
      <c r="G26" s="58">
        <v>24</v>
      </c>
      <c r="H26" t="str">
        <f t="shared" si="2"/>
        <v>Maler- und Beschichtungstechnik</v>
      </c>
      <c r="I26">
        <f t="shared" si="3"/>
        <v>343</v>
      </c>
    </row>
    <row r="27" spans="1:9" ht="15">
      <c r="A27" s="55" t="s">
        <v>67</v>
      </c>
      <c r="B27" s="58" t="str">
        <f>VLOOKUP(A27,Überleitungstabelle!$1:$1048576,3,FALSE)</f>
        <v>Bootbauerin</v>
      </c>
      <c r="C27" s="58">
        <f>VLOOKUP(Auswahl_Bundesland&amp;A27,Daten_weiblich!$1:$1048576,2,FALSE)</f>
        <v>27</v>
      </c>
      <c r="D27" s="58">
        <f t="shared" si="0"/>
        <v>2</v>
      </c>
      <c r="E27" s="58">
        <f t="shared" si="1"/>
        <v>2027</v>
      </c>
      <c r="G27" s="58">
        <v>25</v>
      </c>
      <c r="H27" t="str">
        <f t="shared" si="2"/>
        <v>Speditionskauffrau</v>
      </c>
      <c r="I27">
        <f t="shared" si="3"/>
        <v>334</v>
      </c>
    </row>
    <row r="28" spans="1:9" ht="15">
      <c r="A28" s="55" t="s">
        <v>68</v>
      </c>
      <c r="B28" s="58" t="str">
        <f>VLOOKUP(A28,Überleitungstabelle!$1:$1048576,3,FALSE)</f>
        <v>Brau- und Getränketechnik</v>
      </c>
      <c r="C28" s="58">
        <f>VLOOKUP(Auswahl_Bundesland&amp;A28,Daten_weiblich!$1:$1048576,2,FALSE)</f>
        <v>28</v>
      </c>
      <c r="D28" s="58">
        <f t="shared" si="0"/>
        <v>3</v>
      </c>
      <c r="E28" s="58">
        <f t="shared" si="1"/>
        <v>3028</v>
      </c>
      <c r="G28" s="58">
        <v>26</v>
      </c>
      <c r="H28" t="str">
        <f t="shared" si="2"/>
        <v>Drogistin</v>
      </c>
      <c r="I28">
        <f t="shared" si="3"/>
        <v>329</v>
      </c>
    </row>
    <row r="29" spans="1:9" ht="15">
      <c r="A29" s="55" t="s">
        <v>70</v>
      </c>
      <c r="B29" s="58" t="str">
        <f>VLOOKUP(A29,Überleitungstabelle!$1:$1048576,3,FALSE)</f>
        <v>Buch- und Medienwirtschaft</v>
      </c>
      <c r="C29" s="58">
        <f>VLOOKUP(Auswahl_Bundesland&amp;A29,Daten_weiblich!$1:$1048576,2,FALSE)</f>
        <v>29</v>
      </c>
      <c r="D29" s="58">
        <f t="shared" si="0"/>
        <v>89</v>
      </c>
      <c r="E29" s="58">
        <f t="shared" si="1"/>
        <v>89029</v>
      </c>
      <c r="G29" s="58">
        <v>27</v>
      </c>
      <c r="H29" t="str">
        <f t="shared" si="2"/>
        <v>Kosmetik (Kosmetologie) / Fußpflege (Podologie)</v>
      </c>
      <c r="I29">
        <f t="shared" si="3"/>
        <v>318</v>
      </c>
    </row>
    <row r="30" spans="1:9" ht="15">
      <c r="A30" s="55" t="s">
        <v>71</v>
      </c>
      <c r="B30" s="58" t="str">
        <f>VLOOKUP(A30,Überleitungstabelle!$1:$1048576,3,FALSE)</f>
        <v>Buchbindetechnik und Postpresstechnologie</v>
      </c>
      <c r="C30" s="58">
        <f>VLOOKUP(Auswahl_Bundesland&amp;A30,Daten_weiblich!$1:$1048576,2,FALSE)</f>
        <v>30</v>
      </c>
      <c r="D30" s="58">
        <f t="shared" si="0"/>
        <v>24</v>
      </c>
      <c r="E30" s="58">
        <f t="shared" si="1"/>
        <v>24030</v>
      </c>
      <c r="G30" s="58">
        <v>28</v>
      </c>
      <c r="H30" t="str">
        <f t="shared" si="2"/>
        <v>Tischlerei - Schwerpunkt Allgemeine Tischlerei</v>
      </c>
      <c r="I30">
        <f t="shared" si="3"/>
        <v>291</v>
      </c>
    </row>
    <row r="31" spans="1:9" ht="15">
      <c r="A31" s="55" t="s">
        <v>73</v>
      </c>
      <c r="B31" s="58" t="str">
        <f>VLOOKUP(A31,Überleitungstabelle!$1:$1048576,3,FALSE)</f>
        <v>Bürokauffrau</v>
      </c>
      <c r="C31" s="58">
        <f>VLOOKUP(Auswahl_Bundesland&amp;A31,Daten_weiblich!$1:$1048576,2,FALSE)</f>
        <v>31</v>
      </c>
      <c r="D31" s="58">
        <f t="shared" si="0"/>
        <v>3043</v>
      </c>
      <c r="E31" s="58">
        <f t="shared" si="1"/>
        <v>3043031</v>
      </c>
      <c r="G31" s="58">
        <v>29</v>
      </c>
      <c r="H31" t="str">
        <f t="shared" si="2"/>
        <v>Steuerassistenz</v>
      </c>
      <c r="I31">
        <f t="shared" si="3"/>
        <v>219</v>
      </c>
    </row>
    <row r="32" spans="1:9" ht="15">
      <c r="A32" s="55" t="s">
        <v>75</v>
      </c>
      <c r="B32" s="58" t="str">
        <f>VLOOKUP(A32,Überleitungstabelle!$1:$1048576,3,FALSE)</f>
        <v>Chemieverfahrenstechnik</v>
      </c>
      <c r="C32" s="58">
        <f>VLOOKUP(Auswahl_Bundesland&amp;A32,Daten_weiblich!$1:$1048576,2,FALSE)</f>
        <v>32</v>
      </c>
      <c r="D32" s="58">
        <f t="shared" si="0"/>
        <v>96</v>
      </c>
      <c r="E32" s="58">
        <f t="shared" si="1"/>
        <v>96032</v>
      </c>
      <c r="G32" s="58">
        <v>30</v>
      </c>
      <c r="H32" t="str">
        <f t="shared" si="2"/>
        <v>Informationstechnologie</v>
      </c>
      <c r="I32">
        <f t="shared" si="3"/>
        <v>218</v>
      </c>
    </row>
    <row r="33" spans="1:9" ht="15">
      <c r="A33" s="55" t="s">
        <v>77</v>
      </c>
      <c r="B33" s="58" t="str">
        <f>VLOOKUP(A33,Überleitungstabelle!$1:$1048576,3,FALSE)</f>
        <v>Chocolatière</v>
      </c>
      <c r="C33" s="58">
        <f>VLOOKUP(Auswahl_Bundesland&amp;A33,Daten_weiblich!$1:$1048576,2,FALSE)</f>
        <v>33</v>
      </c>
      <c r="D33" s="58">
        <f t="shared" si="0"/>
        <v>14</v>
      </c>
      <c r="E33" s="58">
        <f t="shared" si="1"/>
        <v>14033</v>
      </c>
      <c r="G33" s="58">
        <v>31</v>
      </c>
      <c r="H33" t="str">
        <f t="shared" si="2"/>
        <v>Medienfachkraft</v>
      </c>
      <c r="I33">
        <f t="shared" si="3"/>
        <v>217</v>
      </c>
    </row>
    <row r="34" spans="1:9" ht="15">
      <c r="A34" s="55" t="s">
        <v>78</v>
      </c>
      <c r="B34" s="58" t="str">
        <f>VLOOKUP(A34,Überleitungstabelle!$1:$1048576,3,FALSE)</f>
        <v>Dachdeckerin</v>
      </c>
      <c r="C34" s="58">
        <f>VLOOKUP(Auswahl_Bundesland&amp;A34,Daten_weiblich!$1:$1048576,2,FALSE)</f>
        <v>34</v>
      </c>
      <c r="D34" s="58">
        <f t="shared" si="0"/>
        <v>31</v>
      </c>
      <c r="E34" s="58">
        <f t="shared" si="1"/>
        <v>31034</v>
      </c>
      <c r="G34" s="58">
        <v>32</v>
      </c>
      <c r="H34" t="str">
        <f t="shared" si="2"/>
        <v>Hotel- und Restaurantfachfrau</v>
      </c>
      <c r="I34">
        <f t="shared" si="3"/>
        <v>217</v>
      </c>
    </row>
    <row r="35" spans="1:9" ht="15">
      <c r="A35" s="55" t="s">
        <v>80</v>
      </c>
      <c r="B35" s="58" t="str">
        <f>VLOOKUP(A35,Überleitungstabelle!$1:$1048576,3,FALSE)</f>
        <v>Drogistin</v>
      </c>
      <c r="C35" s="58">
        <f>VLOOKUP(Auswahl_Bundesland&amp;A35,Daten_weiblich!$1:$1048576,2,FALSE)</f>
        <v>35</v>
      </c>
      <c r="D35" s="58">
        <f t="shared" si="0"/>
        <v>329</v>
      </c>
      <c r="E35" s="58">
        <f t="shared" si="1"/>
        <v>329035</v>
      </c>
      <c r="G35" s="58">
        <v>33</v>
      </c>
      <c r="H35" t="str">
        <f t="shared" si="2"/>
        <v>Fußpflege (Podologie)</v>
      </c>
      <c r="I35">
        <f t="shared" si="3"/>
        <v>191</v>
      </c>
    </row>
    <row r="36" spans="1:9" ht="15">
      <c r="A36" s="55" t="s">
        <v>81</v>
      </c>
      <c r="B36" s="58" t="str">
        <f>VLOOKUP(A36,Überleitungstabelle!$1:$1048576,3,FALSE)</f>
        <v>Drucktechnik</v>
      </c>
      <c r="C36" s="58">
        <f>VLOOKUP(Auswahl_Bundesland&amp;A36,Daten_weiblich!$1:$1048576,2,FALSE)</f>
        <v>36</v>
      </c>
      <c r="D36" s="58">
        <f t="shared" si="0"/>
        <v>36</v>
      </c>
      <c r="E36" s="58">
        <f t="shared" si="1"/>
        <v>36036</v>
      </c>
      <c r="G36" s="58">
        <v>34</v>
      </c>
      <c r="H36" t="str">
        <f t="shared" si="2"/>
        <v>Pflegeassistenz-AV</v>
      </c>
      <c r="I36">
        <f t="shared" si="3"/>
        <v>188</v>
      </c>
    </row>
    <row r="37" spans="1:9" ht="15">
      <c r="A37" s="55" t="s">
        <v>82</v>
      </c>
      <c r="B37" s="58" t="str">
        <f>VLOOKUP(A37,Überleitungstabelle!$1:$1048576,3,FALSE)</f>
        <v>Druckvorstufentechnikerin</v>
      </c>
      <c r="C37" s="58">
        <f>VLOOKUP(Auswahl_Bundesland&amp;A37,Daten_weiblich!$1:$1048576,2,FALSE)</f>
        <v>37</v>
      </c>
      <c r="D37" s="58">
        <f t="shared" si="0"/>
        <v>38</v>
      </c>
      <c r="E37" s="58">
        <f t="shared" si="1"/>
        <v>38037</v>
      </c>
      <c r="G37" s="58">
        <v>35</v>
      </c>
      <c r="H37" t="str">
        <f t="shared" si="2"/>
        <v>Applikationsentwicklung - Coding</v>
      </c>
      <c r="I37">
        <f t="shared" si="3"/>
        <v>185</v>
      </c>
    </row>
    <row r="38" spans="1:9" ht="15">
      <c r="A38" s="55" t="s">
        <v>83</v>
      </c>
      <c r="B38" s="58" t="str">
        <f>VLOOKUP(A38,Überleitungstabelle!$1:$1048576,3,FALSE)</f>
        <v>E-Commerce-Kauffrau</v>
      </c>
      <c r="C38" s="58">
        <f>VLOOKUP(Auswahl_Bundesland&amp;A38,Daten_weiblich!$1:$1048576,2,FALSE)</f>
        <v>38</v>
      </c>
      <c r="D38" s="58">
        <f t="shared" si="0"/>
        <v>76</v>
      </c>
      <c r="E38" s="58">
        <f t="shared" si="1"/>
        <v>76038</v>
      </c>
      <c r="G38" s="58">
        <v>36</v>
      </c>
      <c r="H38" t="str">
        <f t="shared" si="2"/>
        <v>Zahntechnik</v>
      </c>
      <c r="I38">
        <f t="shared" si="3"/>
        <v>176</v>
      </c>
    </row>
    <row r="39" spans="1:9" ht="15">
      <c r="A39" s="55" t="s">
        <v>84</v>
      </c>
      <c r="B39" s="58" t="str">
        <f>VLOOKUP(A39,Überleitungstabelle!$1:$1048576,3,FALSE)</f>
        <v>EDV-Kauffrau</v>
      </c>
      <c r="C39" s="58">
        <f>VLOOKUP(Auswahl_Bundesland&amp;A39,Daten_weiblich!$1:$1048576,2,FALSE)</f>
        <v>39</v>
      </c>
      <c r="D39" s="58">
        <f t="shared" si="0"/>
        <v>8</v>
      </c>
      <c r="E39" s="58">
        <f t="shared" si="1"/>
        <v>8039</v>
      </c>
      <c r="G39" s="58">
        <v>37</v>
      </c>
      <c r="H39" t="str">
        <f t="shared" si="2"/>
        <v>Tierärztliche Ordinationsassistenz</v>
      </c>
      <c r="I39">
        <f t="shared" si="3"/>
        <v>169</v>
      </c>
    </row>
    <row r="40" spans="1:9" ht="15">
      <c r="A40" s="55" t="s">
        <v>85</v>
      </c>
      <c r="B40" s="58" t="str">
        <f>VLOOKUP(A40,Überleitungstabelle!$1:$1048576,3,FALSE)</f>
        <v>Einkäuferin</v>
      </c>
      <c r="C40" s="58">
        <f>VLOOKUP(Auswahl_Bundesland&amp;A40,Daten_weiblich!$1:$1048576,2,FALSE)</f>
        <v>40</v>
      </c>
      <c r="D40" s="58">
        <f t="shared" si="0"/>
        <v>35</v>
      </c>
      <c r="E40" s="58">
        <f t="shared" si="1"/>
        <v>35040</v>
      </c>
      <c r="G40" s="58">
        <v>38</v>
      </c>
      <c r="H40" t="str">
        <f t="shared" si="2"/>
        <v>Karosseriebautechnik</v>
      </c>
      <c r="I40">
        <f t="shared" si="3"/>
        <v>169</v>
      </c>
    </row>
    <row r="41" spans="1:9" ht="15">
      <c r="A41" s="55" t="s">
        <v>86</v>
      </c>
      <c r="B41" s="58" t="str">
        <f>VLOOKUP(A41,Überleitungstabelle!$1:$1048576,3,FALSE)</f>
        <v>Einzelhandel</v>
      </c>
      <c r="C41" s="58">
        <f>VLOOKUP(Auswahl_Bundesland&amp;A41,Daten_weiblich!$1:$1048576,2,FALSE)</f>
        <v>41</v>
      </c>
      <c r="D41" s="58">
        <f t="shared" si="0"/>
        <v>5514</v>
      </c>
      <c r="E41" s="58">
        <f t="shared" si="1"/>
        <v>5514041</v>
      </c>
      <c r="G41" s="58">
        <v>39</v>
      </c>
      <c r="H41" t="str">
        <f t="shared" si="2"/>
        <v>Finanz- und Rechnungswesenassistenz</v>
      </c>
      <c r="I41">
        <f t="shared" si="3"/>
        <v>168</v>
      </c>
    </row>
    <row r="42" spans="1:9" ht="15">
      <c r="A42" s="55" t="s">
        <v>88</v>
      </c>
      <c r="B42" s="58" t="str">
        <f>VLOOKUP(A42,Überleitungstabelle!$1:$1048576,3,FALSE)</f>
        <v>Elektronik</v>
      </c>
      <c r="C42" s="58">
        <f>VLOOKUP(Auswahl_Bundesland&amp;A42,Daten_weiblich!$1:$1048576,2,FALSE)</f>
        <v>42</v>
      </c>
      <c r="D42" s="58">
        <f t="shared" si="0"/>
        <v>82</v>
      </c>
      <c r="E42" s="58">
        <f t="shared" si="1"/>
        <v>82042</v>
      </c>
      <c r="G42" s="58">
        <v>40</v>
      </c>
      <c r="H42" t="str">
        <f t="shared" si="2"/>
        <v>Systemgastronomiefachkraft</v>
      </c>
      <c r="I42">
        <f t="shared" si="3"/>
        <v>154</v>
      </c>
    </row>
    <row r="43" spans="1:9" ht="15">
      <c r="A43" s="55" t="s">
        <v>89</v>
      </c>
      <c r="B43" s="58" t="str">
        <f>VLOOKUP(A43,Überleitungstabelle!$1:$1048576,3,FALSE)</f>
        <v>Elektrotechnik</v>
      </c>
      <c r="C43" s="58">
        <f>VLOOKUP(Auswahl_Bundesland&amp;A43,Daten_weiblich!$1:$1048576,2,FALSE)</f>
        <v>43</v>
      </c>
      <c r="D43" s="58">
        <f t="shared" si="0"/>
        <v>768</v>
      </c>
      <c r="E43" s="58">
        <f t="shared" si="1"/>
        <v>768043</v>
      </c>
      <c r="G43" s="58">
        <v>41</v>
      </c>
      <c r="H43" t="str">
        <f t="shared" si="2"/>
        <v>Hotelkauffrau</v>
      </c>
      <c r="I43">
        <f t="shared" si="3"/>
        <v>153</v>
      </c>
    </row>
    <row r="44" spans="1:9" ht="15">
      <c r="A44" s="55" t="s">
        <v>90</v>
      </c>
      <c r="B44" s="58" t="str">
        <f>VLOOKUP(A44,Überleitungstabelle!$1:$1048576,3,FALSE)</f>
        <v>Entsorgungs- und Recyclingfachkraft</v>
      </c>
      <c r="C44" s="58">
        <f>VLOOKUP(Auswahl_Bundesland&amp;A44,Daten_weiblich!$1:$1048576,2,FALSE)</f>
        <v>44</v>
      </c>
      <c r="D44" s="58">
        <f t="shared" si="0"/>
        <v>2</v>
      </c>
      <c r="E44" s="58">
        <f t="shared" si="1"/>
        <v>2044</v>
      </c>
      <c r="G44" s="58">
        <v>42</v>
      </c>
      <c r="H44" t="str">
        <f t="shared" si="2"/>
        <v>Technische Zeichnerin</v>
      </c>
      <c r="I44">
        <f t="shared" si="3"/>
        <v>152</v>
      </c>
    </row>
    <row r="45" spans="1:9" ht="15">
      <c r="A45" s="55" t="s">
        <v>91</v>
      </c>
      <c r="B45" s="58" t="str">
        <f>VLOOKUP(A45,Überleitungstabelle!$1:$1048576,3,FALSE)</f>
        <v>Eventkauffrau</v>
      </c>
      <c r="C45" s="58">
        <f>VLOOKUP(Auswahl_Bundesland&amp;A45,Daten_weiblich!$1:$1048576,2,FALSE)</f>
        <v>45</v>
      </c>
      <c r="D45" s="58">
        <f t="shared" si="0"/>
        <v>9</v>
      </c>
      <c r="E45" s="58">
        <f t="shared" si="1"/>
        <v>9045</v>
      </c>
      <c r="G45" s="58">
        <v>43</v>
      </c>
      <c r="H45" t="str">
        <f t="shared" si="2"/>
        <v>Prozesstechnik</v>
      </c>
      <c r="I45">
        <f t="shared" si="3"/>
        <v>142</v>
      </c>
    </row>
    <row r="46" spans="1:9" ht="15">
      <c r="A46" s="55" t="s">
        <v>92</v>
      </c>
      <c r="B46" s="58" t="str">
        <f>VLOOKUP(A46,Überleitungstabelle!$1:$1048576,3,FALSE)</f>
        <v>Fahrradmechatronik</v>
      </c>
      <c r="C46" s="58">
        <f>VLOOKUP(Auswahl_Bundesland&amp;A46,Daten_weiblich!$1:$1048576,2,FALSE)</f>
        <v>46</v>
      </c>
      <c r="D46" s="58">
        <f t="shared" si="0"/>
        <v>17</v>
      </c>
      <c r="E46" s="58">
        <f t="shared" si="1"/>
        <v>17046</v>
      </c>
      <c r="G46" s="58">
        <v>44</v>
      </c>
      <c r="H46" t="str">
        <f t="shared" si="2"/>
        <v>Hörgeräteakustikerin</v>
      </c>
      <c r="I46">
        <f t="shared" si="3"/>
        <v>135</v>
      </c>
    </row>
    <row r="47" spans="1:9" ht="15">
      <c r="A47" s="55" t="s">
        <v>93</v>
      </c>
      <c r="B47" s="58" t="str">
        <f>VLOOKUP(A47,Überleitungstabelle!$1:$1048576,3,FALSE)</f>
        <v>Faserverbundtechnik</v>
      </c>
      <c r="C47" s="58">
        <f>VLOOKUP(Auswahl_Bundesland&amp;A47,Daten_weiblich!$1:$1048576,2,FALSE)</f>
        <v>47</v>
      </c>
      <c r="D47" s="58">
        <f t="shared" si="0"/>
        <v>6</v>
      </c>
      <c r="E47" s="58">
        <f t="shared" si="1"/>
        <v>6047</v>
      </c>
      <c r="G47" s="58">
        <v>45</v>
      </c>
      <c r="H47" t="str">
        <f t="shared" si="2"/>
        <v>Konstrukteurin</v>
      </c>
      <c r="I47">
        <f t="shared" si="3"/>
        <v>131</v>
      </c>
    </row>
    <row r="48" spans="1:9" ht="15">
      <c r="A48" s="55" t="s">
        <v>96</v>
      </c>
      <c r="B48" s="58" t="str">
        <f>VLOOKUP(A48,Überleitungstabelle!$1:$1048576,3,FALSE)</f>
        <v>Feinoptik</v>
      </c>
      <c r="C48" s="58">
        <f>VLOOKUP(Auswahl_Bundesland&amp;A48,Daten_weiblich!$1:$1048576,2,FALSE)</f>
        <v>48</v>
      </c>
      <c r="D48" s="58">
        <f t="shared" si="0"/>
        <v>7</v>
      </c>
      <c r="E48" s="58">
        <f t="shared" si="1"/>
        <v>7048</v>
      </c>
      <c r="G48" s="58">
        <v>46</v>
      </c>
      <c r="H48" t="str">
        <f t="shared" si="2"/>
        <v>Assistentin in der Sicherheitsverwaltung</v>
      </c>
      <c r="I48">
        <f t="shared" si="3"/>
        <v>122</v>
      </c>
    </row>
    <row r="49" spans="1:9" ht="15">
      <c r="A49" s="55" t="s">
        <v>97</v>
      </c>
      <c r="B49" s="58" t="str">
        <f>VLOOKUP(A49,Überleitungstabelle!$1:$1048576,3,FALSE)</f>
        <v>Fertigteilhausbau</v>
      </c>
      <c r="C49" s="58">
        <f>VLOOKUP(Auswahl_Bundesland&amp;A49,Daten_weiblich!$1:$1048576,2,FALSE)</f>
        <v>49</v>
      </c>
      <c r="D49" s="58">
        <f t="shared" si="0"/>
        <v>6</v>
      </c>
      <c r="E49" s="58">
        <f t="shared" si="1"/>
        <v>6049</v>
      </c>
      <c r="G49" s="58">
        <v>47</v>
      </c>
      <c r="H49" t="str">
        <f t="shared" si="2"/>
        <v>Bautechnische Zeichnerin</v>
      </c>
      <c r="I49">
        <f t="shared" si="3"/>
        <v>112</v>
      </c>
    </row>
    <row r="50" spans="1:9" ht="15">
      <c r="A50" s="55" t="s">
        <v>98</v>
      </c>
      <c r="B50" s="58" t="str">
        <f>VLOOKUP(A50,Überleitungstabelle!$1:$1048576,3,FALSE)</f>
        <v>Fertigungsmesstechnik</v>
      </c>
      <c r="C50" s="58">
        <f>VLOOKUP(Auswahl_Bundesland&amp;A50,Daten_weiblich!$1:$1048576,2,FALSE)</f>
        <v>50</v>
      </c>
      <c r="D50" s="58">
        <f t="shared" si="0"/>
        <v>25</v>
      </c>
      <c r="E50" s="58">
        <f>IF(D50="","",D50*(1000)+ROW())</f>
        <v>25050</v>
      </c>
      <c r="G50" s="58">
        <v>48</v>
      </c>
      <c r="H50" t="str">
        <f t="shared" si="2"/>
        <v>Kosmetik (Kosmetologie)</v>
      </c>
      <c r="I50">
        <f t="shared" si="3"/>
        <v>111</v>
      </c>
    </row>
    <row r="51" spans="1:9" ht="15">
      <c r="A51" s="55" t="s">
        <v>99</v>
      </c>
      <c r="B51" s="58" t="str">
        <f>VLOOKUP(A51,Überleitungstabelle!$1:$1048576,3,FALSE)</f>
        <v>Finanz- und Rechnungswesenassistenz</v>
      </c>
      <c r="C51" s="58">
        <f>VLOOKUP(Auswahl_Bundesland&amp;A51,Daten_weiblich!$1:$1048576,2,FALSE)</f>
        <v>51</v>
      </c>
      <c r="D51" s="58">
        <f t="shared" si="0"/>
        <v>168</v>
      </c>
      <c r="E51" s="58">
        <f t="shared" si="1"/>
        <v>168051</v>
      </c>
      <c r="G51" s="58">
        <v>49</v>
      </c>
      <c r="H51" t="str">
        <f t="shared" si="2"/>
        <v>Bäckerei</v>
      </c>
      <c r="I51">
        <f t="shared" si="3"/>
        <v>107</v>
      </c>
    </row>
    <row r="52" spans="1:9" ht="15">
      <c r="A52" s="55" t="s">
        <v>100</v>
      </c>
      <c r="B52" s="58" t="str">
        <f>VLOOKUP(A52,Überleitungstabelle!$1:$1048576,3,FALSE)</f>
        <v>Finanzdienstleistungskauffrau</v>
      </c>
      <c r="C52" s="58">
        <f>VLOOKUP(Auswahl_Bundesland&amp;A52,Daten_weiblich!$1:$1048576,2,FALSE)</f>
        <v>52</v>
      </c>
      <c r="D52" s="58">
        <f t="shared" si="0"/>
        <v>29</v>
      </c>
      <c r="E52" s="58">
        <f t="shared" si="1"/>
        <v>29052</v>
      </c>
      <c r="G52" s="58">
        <v>50</v>
      </c>
      <c r="H52" t="str">
        <f t="shared" si="2"/>
        <v>Tischlereitechnik - Schwerpunkt Produktion</v>
      </c>
      <c r="I52">
        <f t="shared" si="3"/>
        <v>103</v>
      </c>
    </row>
    <row r="53" spans="1:9" ht="15">
      <c r="A53" s="55" t="s">
        <v>101</v>
      </c>
      <c r="B53" s="58" t="str">
        <f>VLOOKUP(A53,Überleitungstabelle!$1:$1048576,3,FALSE)</f>
        <v>Fitnessbetreuung</v>
      </c>
      <c r="C53" s="58">
        <f>VLOOKUP(Auswahl_Bundesland&amp;A53,Daten_weiblich!$1:$1048576,2,FALSE)</f>
        <v>53</v>
      </c>
      <c r="D53" s="58">
        <f t="shared" si="0"/>
        <v>70</v>
      </c>
      <c r="E53" s="58">
        <f t="shared" si="1"/>
        <v>70053</v>
      </c>
      <c r="G53" s="58">
        <v>51</v>
      </c>
      <c r="H53" t="str">
        <f t="shared" si="2"/>
        <v>Kanzleiassistentin</v>
      </c>
      <c r="I53">
        <f t="shared" si="3"/>
        <v>102</v>
      </c>
    </row>
    <row r="54" spans="1:9" ht="15">
      <c r="A54" s="55" t="s">
        <v>103</v>
      </c>
      <c r="B54" s="58" t="str">
        <f>VLOOKUP(A54,Überleitungstabelle!$1:$1048576,3,FALSE)</f>
        <v>Fleischverarbeitung</v>
      </c>
      <c r="C54" s="58">
        <f>VLOOKUP(Auswahl_Bundesland&amp;A54,Daten_weiblich!$1:$1048576,2,FALSE)</f>
        <v>54</v>
      </c>
      <c r="D54" s="58">
        <f t="shared" si="0"/>
        <v>38</v>
      </c>
      <c r="E54" s="58">
        <f t="shared" si="1"/>
        <v>38054</v>
      </c>
      <c r="G54" s="58">
        <v>52</v>
      </c>
      <c r="H54" t="str">
        <f t="shared" si="2"/>
        <v>Installations- und Gebäudetechnik</v>
      </c>
      <c r="I54">
        <f t="shared" si="3"/>
        <v>101</v>
      </c>
    </row>
    <row r="55" spans="1:9" ht="15">
      <c r="A55" s="55" t="s">
        <v>104</v>
      </c>
      <c r="B55" s="58" t="str">
        <f>VLOOKUP(A55,Überleitungstabelle!$1:$1048576,3,FALSE)</f>
        <v>Fleischverkauf</v>
      </c>
      <c r="C55" s="58">
        <f>VLOOKUP(Auswahl_Bundesland&amp;A55,Daten_weiblich!$1:$1048576,2,FALSE)</f>
        <v>55</v>
      </c>
      <c r="D55" s="58">
        <f t="shared" si="0"/>
        <v>8</v>
      </c>
      <c r="E55" s="58">
        <f t="shared" si="1"/>
        <v>8055</v>
      </c>
      <c r="G55" s="58">
        <v>53</v>
      </c>
      <c r="H55" t="str">
        <f t="shared" si="2"/>
        <v>Tischlereitechnik - Schwerpunkt Planung</v>
      </c>
      <c r="I55">
        <f t="shared" si="3"/>
        <v>100</v>
      </c>
    </row>
    <row r="56" spans="1:9" ht="15">
      <c r="A56" s="55" t="s">
        <v>105</v>
      </c>
      <c r="B56" s="58" t="str">
        <f>VLOOKUP(A56,Überleitungstabelle!$1:$1048576,3,FALSE)</f>
        <v>Floristin</v>
      </c>
      <c r="C56" s="58">
        <f>VLOOKUP(Auswahl_Bundesland&amp;A56,Daten_weiblich!$1:$1048576,2,FALSE)</f>
        <v>56</v>
      </c>
      <c r="D56" s="58">
        <f t="shared" si="0"/>
        <v>435</v>
      </c>
      <c r="E56" s="58">
        <f t="shared" si="1"/>
        <v>435056</v>
      </c>
      <c r="G56" s="58">
        <v>54</v>
      </c>
      <c r="H56" t="str">
        <f t="shared" si="2"/>
        <v>Immobilienkauffrau</v>
      </c>
      <c r="I56">
        <f t="shared" si="3"/>
        <v>98</v>
      </c>
    </row>
    <row r="57" spans="1:9" ht="15">
      <c r="A57" s="55" t="s">
        <v>106</v>
      </c>
      <c r="B57" s="58" t="str">
        <f>VLOOKUP(A57,Überleitungstabelle!$1:$1048576,3,FALSE)</f>
        <v>Forsttechnik</v>
      </c>
      <c r="C57" s="58">
        <f>VLOOKUP(Auswahl_Bundesland&amp;A57,Daten_weiblich!$1:$1048576,2,FALSE)</f>
        <v>57</v>
      </c>
      <c r="D57" s="58">
        <f t="shared" si="0"/>
        <v>1</v>
      </c>
      <c r="E57" s="58">
        <f t="shared" si="1"/>
        <v>1057</v>
      </c>
      <c r="G57" s="58">
        <v>55</v>
      </c>
      <c r="H57" t="str">
        <f t="shared" si="2"/>
        <v>Chemieverfahrenstechnik</v>
      </c>
      <c r="I57">
        <f t="shared" si="3"/>
        <v>96</v>
      </c>
    </row>
    <row r="58" spans="1:9" ht="15">
      <c r="A58" s="55" t="s">
        <v>107</v>
      </c>
      <c r="B58" s="58" t="str">
        <f>VLOOKUP(A58,Überleitungstabelle!$1:$1048576,3,FALSE)</f>
        <v>Foto- und Multimediakauffrau</v>
      </c>
      <c r="C58" s="58">
        <f>VLOOKUP(Auswahl_Bundesland&amp;A58,Daten_weiblich!$1:$1048576,2,FALSE)</f>
        <v>58</v>
      </c>
      <c r="D58" s="58">
        <f t="shared" si="0"/>
        <v>8</v>
      </c>
      <c r="E58" s="58">
        <f t="shared" si="1"/>
        <v>8058</v>
      </c>
      <c r="G58" s="58">
        <v>56</v>
      </c>
      <c r="H58" t="str">
        <f t="shared" si="2"/>
        <v>Bekleidungsgestaltung</v>
      </c>
      <c r="I58">
        <f t="shared" si="3"/>
        <v>94</v>
      </c>
    </row>
    <row r="59" spans="1:9" ht="15">
      <c r="A59" s="55" t="s">
        <v>108</v>
      </c>
      <c r="B59" s="58" t="str">
        <f>VLOOKUP(A59,Überleitungstabelle!$1:$1048576,3,FALSE)</f>
        <v>Friedhofs- und Ziergärtnerin</v>
      </c>
      <c r="C59" s="58">
        <f>VLOOKUP(Auswahl_Bundesland&amp;A59,Daten_weiblich!$1:$1048576,2,FALSE)</f>
        <v>59</v>
      </c>
      <c r="D59" s="58">
        <f t="shared" si="0"/>
        <v>4</v>
      </c>
      <c r="E59" s="58">
        <f t="shared" si="1"/>
        <v>4059</v>
      </c>
      <c r="G59" s="58">
        <v>57</v>
      </c>
      <c r="H59" t="str">
        <f t="shared" si="2"/>
        <v>Personaldienstleistung</v>
      </c>
      <c r="I59">
        <f t="shared" si="3"/>
        <v>93</v>
      </c>
    </row>
    <row r="60" spans="1:9" ht="15">
      <c r="A60" s="55" t="s">
        <v>109</v>
      </c>
      <c r="B60" s="58" t="str">
        <f>VLOOKUP(A60,Überleitungstabelle!$1:$1048576,3,FALSE)</f>
        <v>Friseurin (Stylistin)</v>
      </c>
      <c r="C60" s="58">
        <f>VLOOKUP(Auswahl_Bundesland&amp;A60,Daten_weiblich!$1:$1048576,2,FALSE)</f>
        <v>60</v>
      </c>
      <c r="D60" s="58">
        <f t="shared" si="0"/>
        <v>1979</v>
      </c>
      <c r="E60" s="58">
        <f t="shared" si="1"/>
        <v>1979060</v>
      </c>
      <c r="G60" s="58">
        <v>58</v>
      </c>
      <c r="H60" t="str">
        <f t="shared" si="2"/>
        <v>Garten- und Grünflächengestaltung</v>
      </c>
      <c r="I60">
        <f t="shared" si="3"/>
        <v>93</v>
      </c>
    </row>
    <row r="61" spans="1:9" ht="15">
      <c r="A61" s="55" t="s">
        <v>561</v>
      </c>
      <c r="B61" s="58" t="str">
        <f>VLOOKUP(A61,Überleitungstabelle!$1:$1048576,3,FALSE)</f>
        <v>Fußpflege (Podologie)</v>
      </c>
      <c r="C61" s="58">
        <f>VLOOKUP(Auswahl_Bundesland&amp;A61,Daten_weiblich!$1:$1048576,2,FALSE)</f>
        <v>61</v>
      </c>
      <c r="D61" s="58">
        <f t="shared" si="0"/>
        <v>191</v>
      </c>
      <c r="E61" s="58">
        <f t="shared" si="1"/>
        <v>191061</v>
      </c>
      <c r="G61" s="58">
        <v>59</v>
      </c>
      <c r="H61" t="str">
        <f t="shared" si="2"/>
        <v>Buch- und Medienwirtschaft</v>
      </c>
      <c r="I61">
        <f t="shared" si="3"/>
        <v>89</v>
      </c>
    </row>
    <row r="62" spans="1:9" ht="15">
      <c r="A62" s="55" t="s">
        <v>110</v>
      </c>
      <c r="B62" s="58" t="str">
        <f>VLOOKUP(A62,Überleitungstabelle!$1:$1048576,3,FALSE)</f>
        <v>Garten- und Grünflächengestaltung</v>
      </c>
      <c r="C62" s="58">
        <f>VLOOKUP(Auswahl_Bundesland&amp;A62,Daten_weiblich!$1:$1048576,2,FALSE)</f>
        <v>62</v>
      </c>
      <c r="D62" s="58">
        <f t="shared" si="0"/>
        <v>93</v>
      </c>
      <c r="E62" s="58">
        <f t="shared" si="1"/>
        <v>93062</v>
      </c>
      <c r="G62" s="58">
        <v>60</v>
      </c>
      <c r="H62" t="str">
        <f t="shared" si="2"/>
        <v>Bautechnische Assistenz</v>
      </c>
      <c r="I62">
        <f t="shared" si="3"/>
        <v>87</v>
      </c>
    </row>
    <row r="63" spans="1:9" ht="15">
      <c r="A63" s="55" t="s">
        <v>111</v>
      </c>
      <c r="B63" s="58" t="str">
        <f>VLOOKUP(A63,Überleitungstabelle!$1:$1048576,3,FALSE)</f>
        <v>Gastronomiefachfrau</v>
      </c>
      <c r="C63" s="58">
        <f>VLOOKUP(Auswahl_Bundesland&amp;A63,Daten_weiblich!$1:$1048576,2,FALSE)</f>
        <v>63</v>
      </c>
      <c r="D63" s="58">
        <f t="shared" si="0"/>
        <v>440</v>
      </c>
      <c r="E63" s="58">
        <f t="shared" si="1"/>
        <v>440063</v>
      </c>
      <c r="G63" s="58">
        <v>61</v>
      </c>
      <c r="H63" t="str">
        <f t="shared" si="2"/>
        <v>Bahnreise- und Mobilitätsservice</v>
      </c>
      <c r="I63">
        <f t="shared" si="3"/>
        <v>87</v>
      </c>
    </row>
    <row r="64" spans="1:9" ht="15">
      <c r="A64" s="55" t="s">
        <v>112</v>
      </c>
      <c r="B64" s="58" t="str">
        <f>VLOOKUP(A64,Überleitungstabelle!$1:$1048576,3,FALSE)</f>
        <v>Geoinformationstechnik</v>
      </c>
      <c r="C64" s="58">
        <f>VLOOKUP(Auswahl_Bundesland&amp;A64,Daten_weiblich!$1:$1048576,2,FALSE)</f>
        <v>64</v>
      </c>
      <c r="D64" s="58">
        <f t="shared" si="0"/>
        <v>1</v>
      </c>
      <c r="E64" s="58">
        <f t="shared" si="1"/>
        <v>1064</v>
      </c>
      <c r="G64" s="58">
        <v>62</v>
      </c>
      <c r="H64" t="str">
        <f t="shared" si="2"/>
        <v>Elektronik</v>
      </c>
      <c r="I64">
        <f t="shared" si="3"/>
        <v>82</v>
      </c>
    </row>
    <row r="65" spans="1:9" ht="15">
      <c r="A65" s="55" t="s">
        <v>115</v>
      </c>
      <c r="B65" s="58" t="str">
        <f>VLOOKUP(A65,Überleitungstabelle!$1:$1048576,3,FALSE)</f>
        <v>Glasbautechnik</v>
      </c>
      <c r="C65" s="58">
        <f>VLOOKUP(Auswahl_Bundesland&amp;A65,Daten_weiblich!$1:$1048576,2,FALSE)</f>
        <v>65</v>
      </c>
      <c r="D65" s="58">
        <f t="shared" si="0"/>
        <v>29</v>
      </c>
      <c r="E65" s="58">
        <f t="shared" si="1"/>
        <v>29065</v>
      </c>
      <c r="G65" s="58">
        <v>63</v>
      </c>
      <c r="H65" t="str">
        <f t="shared" si="2"/>
        <v>Tapeziererin und Dekorateurin</v>
      </c>
      <c r="I65">
        <f t="shared" si="3"/>
        <v>81</v>
      </c>
    </row>
    <row r="66" spans="1:9" ht="15">
      <c r="A66" s="55" t="s">
        <v>116</v>
      </c>
      <c r="B66" s="58" t="str">
        <f>VLOOKUP(A66,Überleitungstabelle!$1:$1048576,3,FALSE)</f>
        <v>Glasbläserin und Glasinstrumentenerzeugerin</v>
      </c>
      <c r="C66" s="58">
        <f>VLOOKUP(Auswahl_Bundesland&amp;A66,Daten_weiblich!$1:$1048576,2,FALSE)</f>
        <v>66</v>
      </c>
      <c r="D66" s="58">
        <f t="shared" si="0"/>
        <v>1</v>
      </c>
      <c r="E66" s="58">
        <f t="shared" si="1"/>
        <v>1066</v>
      </c>
      <c r="G66" s="58">
        <v>64</v>
      </c>
      <c r="H66" t="str">
        <f t="shared" si="2"/>
        <v>E-Commerce-Kauffrau</v>
      </c>
      <c r="I66">
        <f t="shared" si="3"/>
        <v>76</v>
      </c>
    </row>
    <row r="67" spans="1:9" ht="15">
      <c r="A67" s="55" t="s">
        <v>120</v>
      </c>
      <c r="B67" s="58" t="str">
        <f>VLOOKUP(A67,Überleitungstabelle!$1:$1048576,3,FALSE)</f>
        <v>Gold- und Silberschmiedin und Juwelierin</v>
      </c>
      <c r="C67" s="58">
        <f>VLOOKUP(Auswahl_Bundesland&amp;A67,Daten_weiblich!$1:$1048576,2,FALSE)</f>
        <v>67</v>
      </c>
      <c r="D67" s="58">
        <f t="shared" ref="D67:D130" si="4">IF(ISERROR(INDEX(Matrix_Daten_weiblich,$C67,Spaltenindex)),"",INDEX(Matrix_Daten_weiblich,$C67,Spaltenindex))</f>
        <v>28</v>
      </c>
      <c r="E67" s="58">
        <f t="shared" si="1"/>
        <v>28067</v>
      </c>
      <c r="G67" s="58">
        <v>65</v>
      </c>
      <c r="H67" t="str">
        <f t="shared" si="2"/>
        <v>Reisebürokauffrau</v>
      </c>
      <c r="I67">
        <f t="shared" si="3"/>
        <v>72</v>
      </c>
    </row>
    <row r="68" spans="1:9" ht="15">
      <c r="A68" s="55" t="s">
        <v>122</v>
      </c>
      <c r="B68" s="58" t="str">
        <f>VLOOKUP(A68,Überleitungstabelle!$1:$1048576,3,FALSE)</f>
        <v>Großhandelskauffrau</v>
      </c>
      <c r="C68" s="58">
        <f>VLOOKUP(Auswahl_Bundesland&amp;A68,Daten_weiblich!$1:$1048576,2,FALSE)</f>
        <v>68</v>
      </c>
      <c r="D68" s="58">
        <f t="shared" si="4"/>
        <v>427</v>
      </c>
      <c r="E68" s="58">
        <f t="shared" ref="E68:E131" si="5">IF(D68="","",D68*(1000)+ROW())</f>
        <v>427068</v>
      </c>
      <c r="G68" s="58">
        <v>66</v>
      </c>
      <c r="H68" t="str">
        <f t="shared" ref="H68:H131" si="6">IF(ISERROR(INDEX(B:B,MATCH(LARGE(E:E,$G68),E:E,))),"",INDEX(B:B,MATCH(LARGE(E:E,$G68),E:E,)))</f>
        <v>Orthopädietechnik</v>
      </c>
      <c r="I68">
        <f t="shared" ref="I68:I131" si="7">IF(ISERROR(INDEX(D:D,MATCH(LARGE(E:E,$G68),E:E,))),"",INDEX(D:D,MATCH(LARGE(E:E,$G68),E:E,)))</f>
        <v>70</v>
      </c>
    </row>
    <row r="69" spans="1:9" ht="15">
      <c r="A69" s="55" t="s">
        <v>123</v>
      </c>
      <c r="B69" s="58" t="str">
        <f>VLOOKUP(A69,Überleitungstabelle!$1:$1048576,3,FALSE)</f>
        <v>Hafnerin</v>
      </c>
      <c r="C69" s="58">
        <f>VLOOKUP(Auswahl_Bundesland&amp;A69,Daten_weiblich!$1:$1048576,2,FALSE)</f>
        <v>69</v>
      </c>
      <c r="D69" s="58">
        <f t="shared" si="4"/>
        <v>2</v>
      </c>
      <c r="E69" s="58">
        <f t="shared" si="5"/>
        <v>2069</v>
      </c>
      <c r="G69" s="58">
        <v>67</v>
      </c>
      <c r="H69" t="str">
        <f t="shared" si="6"/>
        <v>Fitnessbetreuung</v>
      </c>
      <c r="I69">
        <f t="shared" si="7"/>
        <v>70</v>
      </c>
    </row>
    <row r="70" spans="1:9" ht="15">
      <c r="A70" s="55" t="s">
        <v>125</v>
      </c>
      <c r="B70" s="58" t="str">
        <f>VLOOKUP(A70,Überleitungstabelle!$1:$1048576,3,FALSE)</f>
        <v>Harmonikamacherin</v>
      </c>
      <c r="C70" s="58">
        <f>VLOOKUP(Auswahl_Bundesland&amp;A70,Daten_weiblich!$1:$1048576,2,FALSE)</f>
        <v>70</v>
      </c>
      <c r="D70" s="58">
        <f t="shared" si="4"/>
        <v>3</v>
      </c>
      <c r="E70" s="58">
        <f t="shared" si="5"/>
        <v>3070</v>
      </c>
      <c r="G70" s="58">
        <v>68</v>
      </c>
      <c r="H70" t="str">
        <f t="shared" si="6"/>
        <v>Lackiertechnik</v>
      </c>
      <c r="I70">
        <f t="shared" si="7"/>
        <v>69</v>
      </c>
    </row>
    <row r="71" spans="1:9" ht="15">
      <c r="A71" s="55" t="s">
        <v>562</v>
      </c>
      <c r="B71" s="58" t="str">
        <f>VLOOKUP(A71,Überleitungstabelle!$1:$1048576,3,FALSE)</f>
        <v>Hochbau</v>
      </c>
      <c r="C71" s="58">
        <f>VLOOKUP(Auswahl_Bundesland&amp;A71,Daten_weiblich!$1:$1048576,2,FALSE)</f>
        <v>71</v>
      </c>
      <c r="D71" s="58">
        <f t="shared" si="4"/>
        <v>18</v>
      </c>
      <c r="E71" s="58">
        <f t="shared" si="5"/>
        <v>18071</v>
      </c>
      <c r="G71" s="58">
        <v>69</v>
      </c>
      <c r="H71" t="str">
        <f t="shared" si="6"/>
        <v>Lebensmitteltechnik</v>
      </c>
      <c r="I71">
        <f t="shared" si="7"/>
        <v>64</v>
      </c>
    </row>
    <row r="72" spans="1:9" ht="15">
      <c r="A72" s="55" t="s">
        <v>126</v>
      </c>
      <c r="B72" s="58" t="str">
        <f>VLOOKUP(A72,Überleitungstabelle!$1:$1048576,3,FALSE)</f>
        <v>Hochbauspezialistin</v>
      </c>
      <c r="C72" s="58">
        <f>VLOOKUP(Auswahl_Bundesland&amp;A72,Daten_weiblich!$1:$1048576,2,FALSE)</f>
        <v>72</v>
      </c>
      <c r="D72" s="58">
        <f t="shared" si="4"/>
        <v>3</v>
      </c>
      <c r="E72" s="58">
        <f t="shared" si="5"/>
        <v>3072</v>
      </c>
      <c r="G72" s="58">
        <v>70</v>
      </c>
      <c r="H72" t="str">
        <f t="shared" si="6"/>
        <v>Werkstofftechnik</v>
      </c>
      <c r="I72">
        <f t="shared" si="7"/>
        <v>63</v>
      </c>
    </row>
    <row r="73" spans="1:9" ht="15">
      <c r="A73" s="55" t="s">
        <v>130</v>
      </c>
      <c r="B73" s="58" t="str">
        <f>VLOOKUP(A73,Überleitungstabelle!$1:$1048576,3,FALSE)</f>
        <v>Holzblasinstrumentenerzeugung</v>
      </c>
      <c r="C73" s="58">
        <f>VLOOKUP(Auswahl_Bundesland&amp;A73,Daten_weiblich!$1:$1048576,2,FALSE)</f>
        <v>73</v>
      </c>
      <c r="D73" s="58">
        <f t="shared" si="4"/>
        <v>2</v>
      </c>
      <c r="E73" s="58">
        <f t="shared" si="5"/>
        <v>2073</v>
      </c>
      <c r="G73" s="58">
        <v>71</v>
      </c>
      <c r="H73" t="str">
        <f t="shared" si="6"/>
        <v>Kunststoffverfahrenstechnik</v>
      </c>
      <c r="I73">
        <f t="shared" si="7"/>
        <v>61</v>
      </c>
    </row>
    <row r="74" spans="1:9" ht="15">
      <c r="A74" s="55" t="s">
        <v>131</v>
      </c>
      <c r="B74" s="58" t="str">
        <f>VLOOKUP(A74,Überleitungstabelle!$1:$1048576,3,FALSE)</f>
        <v>Holztechnik</v>
      </c>
      <c r="C74" s="58">
        <f>VLOOKUP(Auswahl_Bundesland&amp;A74,Daten_weiblich!$1:$1048576,2,FALSE)</f>
        <v>74</v>
      </c>
      <c r="D74" s="58">
        <f t="shared" si="4"/>
        <v>37</v>
      </c>
      <c r="E74" s="58">
        <f t="shared" si="5"/>
        <v>37074</v>
      </c>
      <c r="G74" s="58">
        <v>72</v>
      </c>
      <c r="H74" t="str">
        <f t="shared" si="6"/>
        <v>Beschriftungsdesign und Werbetechnik</v>
      </c>
      <c r="I74">
        <f t="shared" si="7"/>
        <v>58</v>
      </c>
    </row>
    <row r="75" spans="1:9" ht="15">
      <c r="A75" s="55" t="s">
        <v>132</v>
      </c>
      <c r="B75" s="58" t="str">
        <f>VLOOKUP(A75,Überleitungstabelle!$1:$1048576,3,FALSE)</f>
        <v>Hörgeräteakustikerin</v>
      </c>
      <c r="C75" s="58">
        <f>VLOOKUP(Auswahl_Bundesland&amp;A75,Daten_weiblich!$1:$1048576,2,FALSE)</f>
        <v>75</v>
      </c>
      <c r="D75" s="58">
        <f t="shared" si="4"/>
        <v>135</v>
      </c>
      <c r="E75" s="58">
        <f t="shared" si="5"/>
        <v>135075</v>
      </c>
      <c r="G75" s="58">
        <v>73</v>
      </c>
      <c r="H75" t="str">
        <f t="shared" si="6"/>
        <v>Tierpflegerin</v>
      </c>
      <c r="I75">
        <f t="shared" si="7"/>
        <v>56</v>
      </c>
    </row>
    <row r="76" spans="1:9" ht="15">
      <c r="A76" s="55" t="s">
        <v>133</v>
      </c>
      <c r="B76" s="58" t="str">
        <f>VLOOKUP(A76,Überleitungstabelle!$1:$1048576,3,FALSE)</f>
        <v>Hotel- und Gastgewerbeassistentin</v>
      </c>
      <c r="C76" s="58">
        <f>VLOOKUP(Auswahl_Bundesland&amp;A76,Daten_weiblich!$1:$1048576,2,FALSE)</f>
        <v>76</v>
      </c>
      <c r="D76" s="58">
        <f t="shared" si="4"/>
        <v>913</v>
      </c>
      <c r="E76" s="58">
        <f t="shared" si="5"/>
        <v>913076</v>
      </c>
      <c r="G76" s="58">
        <v>74</v>
      </c>
      <c r="H76" t="str">
        <f t="shared" si="6"/>
        <v>Pflegefachassistenz-AV</v>
      </c>
      <c r="I76">
        <f t="shared" si="7"/>
        <v>53</v>
      </c>
    </row>
    <row r="77" spans="1:9" ht="15">
      <c r="A77" s="55" t="s">
        <v>134</v>
      </c>
      <c r="B77" s="58" t="str">
        <f>VLOOKUP(A77,Überleitungstabelle!$1:$1048576,3,FALSE)</f>
        <v>Hotel- und Restaurantfachfrau</v>
      </c>
      <c r="C77" s="58">
        <f>VLOOKUP(Auswahl_Bundesland&amp;A77,Daten_weiblich!$1:$1048576,2,FALSE)</f>
        <v>77</v>
      </c>
      <c r="D77" s="58">
        <f t="shared" si="4"/>
        <v>217</v>
      </c>
      <c r="E77" s="58">
        <f t="shared" si="5"/>
        <v>217077</v>
      </c>
      <c r="G77" s="58">
        <v>75</v>
      </c>
      <c r="H77" t="str">
        <f t="shared" si="6"/>
        <v>Milchtechnologie</v>
      </c>
      <c r="I77">
        <f t="shared" si="7"/>
        <v>51</v>
      </c>
    </row>
    <row r="78" spans="1:9" ht="15">
      <c r="A78" s="55" t="s">
        <v>135</v>
      </c>
      <c r="B78" s="58" t="str">
        <f>VLOOKUP(A78,Überleitungstabelle!$1:$1048576,3,FALSE)</f>
        <v>Hotelkauffrau</v>
      </c>
      <c r="C78" s="58">
        <f>VLOOKUP(Auswahl_Bundesland&amp;A78,Daten_weiblich!$1:$1048576,2,FALSE)</f>
        <v>78</v>
      </c>
      <c r="D78" s="58">
        <f t="shared" si="4"/>
        <v>153</v>
      </c>
      <c r="E78" s="58">
        <f t="shared" si="5"/>
        <v>153078</v>
      </c>
      <c r="G78" s="58">
        <v>76</v>
      </c>
      <c r="H78" t="str">
        <f t="shared" si="6"/>
        <v>Veranstaltungstechnik</v>
      </c>
      <c r="I78">
        <f t="shared" si="7"/>
        <v>49</v>
      </c>
    </row>
    <row r="79" spans="1:9" ht="15">
      <c r="A79" s="55" t="s">
        <v>136</v>
      </c>
      <c r="B79" s="58" t="str">
        <f>VLOOKUP(A79,Überleitungstabelle!$1:$1048576,3,FALSE)</f>
        <v>Hufschmiedin</v>
      </c>
      <c r="C79" s="58">
        <f>VLOOKUP(Auswahl_Bundesland&amp;A79,Daten_weiblich!$1:$1048576,2,FALSE)</f>
        <v>79</v>
      </c>
      <c r="D79" s="58">
        <f t="shared" si="4"/>
        <v>7</v>
      </c>
      <c r="E79" s="58">
        <f t="shared" si="5"/>
        <v>7079</v>
      </c>
      <c r="G79" s="58">
        <v>77</v>
      </c>
      <c r="H79" t="str">
        <f t="shared" si="6"/>
        <v>Medizinproduktekauffrau</v>
      </c>
      <c r="I79">
        <f t="shared" si="7"/>
        <v>49</v>
      </c>
    </row>
    <row r="80" spans="1:9" ht="15">
      <c r="A80" s="55" t="s">
        <v>137</v>
      </c>
      <c r="B80" s="58" t="str">
        <f>VLOOKUP(A80,Überleitungstabelle!$1:$1048576,3,FALSE)</f>
        <v>Immobilienkauffrau</v>
      </c>
      <c r="C80" s="58">
        <f>VLOOKUP(Auswahl_Bundesland&amp;A80,Daten_weiblich!$1:$1048576,2,FALSE)</f>
        <v>80</v>
      </c>
      <c r="D80" s="58">
        <f t="shared" si="4"/>
        <v>98</v>
      </c>
      <c r="E80" s="58">
        <f t="shared" si="5"/>
        <v>98080</v>
      </c>
      <c r="G80" s="58">
        <v>78</v>
      </c>
      <c r="H80" t="str">
        <f t="shared" si="6"/>
        <v>Masseurin</v>
      </c>
      <c r="I80">
        <f t="shared" si="7"/>
        <v>49</v>
      </c>
    </row>
    <row r="81" spans="1:9" ht="15">
      <c r="A81" s="55" t="s">
        <v>138</v>
      </c>
      <c r="B81" s="58" t="str">
        <f>VLOOKUP(A81,Überleitungstabelle!$1:$1048576,3,FALSE)</f>
        <v>Industriekauffrau</v>
      </c>
      <c r="C81" s="58">
        <f>VLOOKUP(Auswahl_Bundesland&amp;A81,Daten_weiblich!$1:$1048576,2,FALSE)</f>
        <v>81</v>
      </c>
      <c r="D81" s="58">
        <f t="shared" si="4"/>
        <v>421</v>
      </c>
      <c r="E81" s="58">
        <f t="shared" si="5"/>
        <v>421081</v>
      </c>
      <c r="G81" s="58">
        <v>79</v>
      </c>
      <c r="H81" t="str">
        <f t="shared" si="6"/>
        <v>Archiv-, Bibliotheks- und In-formationsassistentin</v>
      </c>
      <c r="I81">
        <f t="shared" si="7"/>
        <v>48</v>
      </c>
    </row>
    <row r="82" spans="1:9" ht="15">
      <c r="A82" s="55" t="s">
        <v>34</v>
      </c>
      <c r="B82" s="58" t="str">
        <f>VLOOKUP(A82,Überleitungstabelle!$1:$1048576,3,FALSE)</f>
        <v>Informationstechnologie</v>
      </c>
      <c r="C82" s="58">
        <f>VLOOKUP(Auswahl_Bundesland&amp;A82,Daten_weiblich!$1:$1048576,2,FALSE)</f>
        <v>82</v>
      </c>
      <c r="D82" s="58">
        <f t="shared" si="4"/>
        <v>218</v>
      </c>
      <c r="E82" s="58">
        <f t="shared" si="5"/>
        <v>218082</v>
      </c>
      <c r="G82" s="58">
        <v>80</v>
      </c>
      <c r="H82" t="str">
        <f t="shared" si="6"/>
        <v>Speditionslogistik</v>
      </c>
      <c r="I82">
        <f t="shared" si="7"/>
        <v>45</v>
      </c>
    </row>
    <row r="83" spans="1:9" ht="15">
      <c r="A83" s="55" t="s">
        <v>141</v>
      </c>
      <c r="B83" s="58" t="str">
        <f>VLOOKUP(A83,Überleitungstabelle!$1:$1048576,3,FALSE)</f>
        <v>Installations- und Gebäudetechnik</v>
      </c>
      <c r="C83" s="58">
        <f>VLOOKUP(Auswahl_Bundesland&amp;A83,Daten_weiblich!$1:$1048576,2,FALSE)</f>
        <v>83</v>
      </c>
      <c r="D83" s="58">
        <f t="shared" si="4"/>
        <v>101</v>
      </c>
      <c r="E83" s="58">
        <f t="shared" si="5"/>
        <v>101083</v>
      </c>
      <c r="G83" s="58">
        <v>81</v>
      </c>
      <c r="H83" t="str">
        <f t="shared" si="6"/>
        <v>Land- und Baumaschinentechnik</v>
      </c>
      <c r="I83">
        <f t="shared" si="7"/>
        <v>45</v>
      </c>
    </row>
    <row r="84" spans="1:9" ht="15">
      <c r="A84" s="55" t="s">
        <v>142</v>
      </c>
      <c r="B84" s="58" t="str">
        <f>VLOOKUP(A84,Überleitungstabelle!$1:$1048576,3,FALSE)</f>
        <v>Kälteanlagentechnik</v>
      </c>
      <c r="C84" s="58">
        <f>VLOOKUP(Auswahl_Bundesland&amp;A84,Daten_weiblich!$1:$1048576,2,FALSE)</f>
        <v>84</v>
      </c>
      <c r="D84" s="58">
        <f t="shared" si="4"/>
        <v>24</v>
      </c>
      <c r="E84" s="58">
        <f t="shared" si="5"/>
        <v>24084</v>
      </c>
      <c r="G84" s="58">
        <v>82</v>
      </c>
      <c r="H84" t="str">
        <f t="shared" si="6"/>
        <v>Pharmatechnologie</v>
      </c>
      <c r="I84">
        <f t="shared" si="7"/>
        <v>44</v>
      </c>
    </row>
    <row r="85" spans="1:9" ht="15">
      <c r="A85" s="55" t="s">
        <v>143</v>
      </c>
      <c r="B85" s="58" t="str">
        <f>VLOOKUP(A85,Überleitungstabelle!$1:$1048576,3,FALSE)</f>
        <v>Kanzleiassistentin</v>
      </c>
      <c r="C85" s="58">
        <f>VLOOKUP(Auswahl_Bundesland&amp;A85,Daten_weiblich!$1:$1048576,2,FALSE)</f>
        <v>85</v>
      </c>
      <c r="D85" s="58">
        <f t="shared" si="4"/>
        <v>102</v>
      </c>
      <c r="E85" s="58">
        <f t="shared" si="5"/>
        <v>102085</v>
      </c>
      <c r="G85" s="58">
        <v>83</v>
      </c>
      <c r="H85" t="str">
        <f t="shared" si="6"/>
        <v>Vermessungs- und Geoinformationstechnik</v>
      </c>
      <c r="I85">
        <f t="shared" si="7"/>
        <v>41</v>
      </c>
    </row>
    <row r="86" spans="1:9" ht="15">
      <c r="A86" s="55" t="s">
        <v>31</v>
      </c>
      <c r="B86" s="58" t="str">
        <f>VLOOKUP(A86,Überleitungstabelle!$1:$1048576,3,FALSE)</f>
        <v>Karosseriebautechnik</v>
      </c>
      <c r="C86" s="58">
        <f>VLOOKUP(Auswahl_Bundesland&amp;A86,Daten_weiblich!$1:$1048576,2,FALSE)</f>
        <v>86</v>
      </c>
      <c r="D86" s="58">
        <f t="shared" si="4"/>
        <v>169</v>
      </c>
      <c r="E86" s="58">
        <f t="shared" si="5"/>
        <v>169086</v>
      </c>
      <c r="G86" s="58">
        <v>84</v>
      </c>
      <c r="H86" t="str">
        <f t="shared" si="6"/>
        <v>Rauchfangkehrerin</v>
      </c>
      <c r="I86">
        <f t="shared" si="7"/>
        <v>41</v>
      </c>
    </row>
    <row r="87" spans="1:9" ht="15">
      <c r="A87" s="55" t="s">
        <v>145</v>
      </c>
      <c r="B87" s="58" t="str">
        <f>VLOOKUP(A87,Überleitungstabelle!$1:$1048576,3,FALSE)</f>
        <v>Keramikerin</v>
      </c>
      <c r="C87" s="58">
        <f>VLOOKUP(Auswahl_Bundesland&amp;A87,Daten_weiblich!$1:$1048576,2,FALSE)</f>
        <v>87</v>
      </c>
      <c r="D87" s="58">
        <f t="shared" si="4"/>
        <v>5</v>
      </c>
      <c r="E87" s="58">
        <f t="shared" si="5"/>
        <v>5087</v>
      </c>
      <c r="G87" s="58">
        <v>85</v>
      </c>
      <c r="H87" t="str">
        <f t="shared" si="6"/>
        <v>Orthopädieschuhmacherin</v>
      </c>
      <c r="I87">
        <f t="shared" si="7"/>
        <v>41</v>
      </c>
    </row>
    <row r="88" spans="1:9" ht="15">
      <c r="A88" s="55" t="s">
        <v>146</v>
      </c>
      <c r="B88" s="58" t="str">
        <f>VLOOKUP(A88,Überleitungstabelle!$1:$1048576,3,FALSE)</f>
        <v>Kerammalerin</v>
      </c>
      <c r="C88" s="58">
        <f>VLOOKUP(Auswahl_Bundesland&amp;A88,Daten_weiblich!$1:$1048576,2,FALSE)</f>
        <v>88</v>
      </c>
      <c r="D88" s="58">
        <f t="shared" si="4"/>
        <v>1</v>
      </c>
      <c r="E88" s="58">
        <f t="shared" si="5"/>
        <v>1088</v>
      </c>
      <c r="G88" s="58">
        <v>86</v>
      </c>
      <c r="H88" t="str">
        <f t="shared" si="6"/>
        <v>Kunststofftechnologie</v>
      </c>
      <c r="I88">
        <f t="shared" si="7"/>
        <v>41</v>
      </c>
    </row>
    <row r="89" spans="1:9" ht="15">
      <c r="A89" s="55" t="s">
        <v>147</v>
      </c>
      <c r="B89" s="58" t="str">
        <f>VLOOKUP(A89,Überleitungstabelle!$1:$1048576,3,FALSE)</f>
        <v>Klavierbau</v>
      </c>
      <c r="C89" s="58">
        <f>VLOOKUP(Auswahl_Bundesland&amp;A89,Daten_weiblich!$1:$1048576,2,FALSE)</f>
        <v>89</v>
      </c>
      <c r="D89" s="58">
        <f t="shared" si="4"/>
        <v>8</v>
      </c>
      <c r="E89" s="58">
        <f t="shared" si="5"/>
        <v>8089</v>
      </c>
      <c r="G89" s="58">
        <v>87</v>
      </c>
      <c r="H89" t="str">
        <f t="shared" si="6"/>
        <v>Fleischverarbeitung</v>
      </c>
      <c r="I89">
        <f t="shared" si="7"/>
        <v>38</v>
      </c>
    </row>
    <row r="90" spans="1:9" ht="15">
      <c r="A90" s="55" t="s">
        <v>148</v>
      </c>
      <c r="B90" s="58" t="str">
        <f>VLOOKUP(A90,Überleitungstabelle!$1:$1048576,3,FALSE)</f>
        <v>Köchin</v>
      </c>
      <c r="C90" s="58">
        <f>VLOOKUP(Auswahl_Bundesland&amp;A90,Daten_weiblich!$1:$1048576,2,FALSE)</f>
        <v>90</v>
      </c>
      <c r="D90" s="58">
        <f t="shared" si="4"/>
        <v>870</v>
      </c>
      <c r="E90" s="58">
        <f t="shared" si="5"/>
        <v>870090</v>
      </c>
      <c r="G90" s="58">
        <v>88</v>
      </c>
      <c r="H90" t="str">
        <f t="shared" si="6"/>
        <v>Druckvorstufentechnikerin</v>
      </c>
      <c r="I90">
        <f t="shared" si="7"/>
        <v>38</v>
      </c>
    </row>
    <row r="91" spans="1:9" ht="15">
      <c r="A91" s="55" t="s">
        <v>149</v>
      </c>
      <c r="B91" s="58" t="str">
        <f>VLOOKUP(A91,Überleitungstabelle!$1:$1048576,3,FALSE)</f>
        <v>Konditorei (Zuckerbäckerei)</v>
      </c>
      <c r="C91" s="58">
        <f>VLOOKUP(Auswahl_Bundesland&amp;A91,Daten_weiblich!$1:$1048576,2,FALSE)</f>
        <v>91</v>
      </c>
      <c r="D91" s="58">
        <f t="shared" si="4"/>
        <v>818</v>
      </c>
      <c r="E91" s="58">
        <f t="shared" si="5"/>
        <v>818091</v>
      </c>
      <c r="G91" s="58">
        <v>89</v>
      </c>
      <c r="H91" t="str">
        <f t="shared" si="6"/>
        <v>Holztechnik</v>
      </c>
      <c r="I91">
        <f t="shared" si="7"/>
        <v>37</v>
      </c>
    </row>
    <row r="92" spans="1:9" ht="15">
      <c r="A92" s="55" t="s">
        <v>150</v>
      </c>
      <c r="B92" s="58" t="str">
        <f>VLOOKUP(A92,Überleitungstabelle!$1:$1048576,3,FALSE)</f>
        <v>Konstrukteurin</v>
      </c>
      <c r="C92" s="58">
        <f>VLOOKUP(Auswahl_Bundesland&amp;A92,Daten_weiblich!$1:$1048576,2,FALSE)</f>
        <v>92</v>
      </c>
      <c r="D92" s="58">
        <f t="shared" si="4"/>
        <v>131</v>
      </c>
      <c r="E92" s="58">
        <f t="shared" si="5"/>
        <v>131092</v>
      </c>
      <c r="G92" s="58">
        <v>90</v>
      </c>
      <c r="H92" t="str">
        <f t="shared" si="6"/>
        <v>Brief-und Paketlogistik</v>
      </c>
      <c r="I92">
        <f t="shared" si="7"/>
        <v>36</v>
      </c>
    </row>
    <row r="93" spans="1:9" ht="15">
      <c r="A93" s="55" t="s">
        <v>563</v>
      </c>
      <c r="B93" s="58" t="str">
        <f>VLOOKUP(A93,Überleitungstabelle!$1:$1048576,3,FALSE)</f>
        <v>Kosmetik (Kosmetologie)</v>
      </c>
      <c r="C93" s="58">
        <f>VLOOKUP(Auswahl_Bundesland&amp;A93,Daten_weiblich!$1:$1048576,2,FALSE)</f>
        <v>93</v>
      </c>
      <c r="D93" s="58">
        <f t="shared" si="4"/>
        <v>111</v>
      </c>
      <c r="E93" s="58">
        <f t="shared" si="5"/>
        <v>111093</v>
      </c>
      <c r="G93" s="58">
        <v>91</v>
      </c>
      <c r="H93" t="str">
        <f t="shared" si="6"/>
        <v>Drucktechnik</v>
      </c>
      <c r="I93">
        <f t="shared" si="7"/>
        <v>36</v>
      </c>
    </row>
    <row r="94" spans="1:9" ht="15">
      <c r="A94" s="55" t="s">
        <v>564</v>
      </c>
      <c r="B94" s="58" t="str">
        <f>VLOOKUP(A94,Überleitungstabelle!$1:$1048576,3,FALSE)</f>
        <v>Kosmetik (Kosmetologie) / Fußpflege (Podologie)</v>
      </c>
      <c r="C94" s="58">
        <f>VLOOKUP(Auswahl_Bundesland&amp;A94,Daten_weiblich!$1:$1048576,2,FALSE)</f>
        <v>94</v>
      </c>
      <c r="D94" s="58">
        <f t="shared" si="4"/>
        <v>318</v>
      </c>
      <c r="E94" s="58">
        <f t="shared" si="5"/>
        <v>318094</v>
      </c>
      <c r="G94" s="58">
        <v>92</v>
      </c>
      <c r="H94" t="str">
        <f t="shared" si="6"/>
        <v>Vermessungstechnikerin</v>
      </c>
      <c r="I94">
        <f t="shared" si="7"/>
        <v>35</v>
      </c>
    </row>
    <row r="95" spans="1:9" ht="15">
      <c r="A95" s="55" t="s">
        <v>4</v>
      </c>
      <c r="B95" s="58" t="str">
        <f>VLOOKUP(A95,Überleitungstabelle!$1:$1048576,3,FALSE)</f>
        <v>Kraftfahrzeugtechnik</v>
      </c>
      <c r="C95" s="58">
        <f>VLOOKUP(Auswahl_Bundesland&amp;A95,Daten_weiblich!$1:$1048576,2,FALSE)</f>
        <v>95</v>
      </c>
      <c r="D95" s="58">
        <f t="shared" si="4"/>
        <v>462</v>
      </c>
      <c r="E95" s="58">
        <f t="shared" si="5"/>
        <v>462095</v>
      </c>
      <c r="G95" s="58">
        <v>93</v>
      </c>
      <c r="H95" t="str">
        <f t="shared" si="6"/>
        <v>Einkäuferin</v>
      </c>
      <c r="I95">
        <f t="shared" si="7"/>
        <v>35</v>
      </c>
    </row>
    <row r="96" spans="1:9" ht="15">
      <c r="A96" s="55" t="s">
        <v>152</v>
      </c>
      <c r="B96" s="58" t="str">
        <f>VLOOKUP(A96,Überleitungstabelle!$1:$1048576,3,FALSE)</f>
        <v>Kunststofftechnologie</v>
      </c>
      <c r="C96" s="58">
        <f>VLOOKUP(Auswahl_Bundesland&amp;A96,Daten_weiblich!$1:$1048576,2,FALSE)</f>
        <v>96</v>
      </c>
      <c r="D96" s="58">
        <f t="shared" si="4"/>
        <v>41</v>
      </c>
      <c r="E96" s="58">
        <f t="shared" si="5"/>
        <v>41096</v>
      </c>
      <c r="G96" s="58">
        <v>94</v>
      </c>
      <c r="H96" t="str">
        <f t="shared" si="6"/>
        <v>Reinigungstechnik</v>
      </c>
      <c r="I96">
        <f t="shared" si="7"/>
        <v>32</v>
      </c>
    </row>
    <row r="97" spans="1:9" ht="15">
      <c r="A97" s="55" t="s">
        <v>153</v>
      </c>
      <c r="B97" s="58" t="str">
        <f>VLOOKUP(A97,Überleitungstabelle!$1:$1048576,3,FALSE)</f>
        <v>Kunststoffverfahrenstechnik</v>
      </c>
      <c r="C97" s="58">
        <f>VLOOKUP(Auswahl_Bundesland&amp;A97,Daten_weiblich!$1:$1048576,2,FALSE)</f>
        <v>97</v>
      </c>
      <c r="D97" s="58">
        <f t="shared" si="4"/>
        <v>61</v>
      </c>
      <c r="E97" s="58">
        <f t="shared" si="5"/>
        <v>61097</v>
      </c>
      <c r="G97" s="58">
        <v>95</v>
      </c>
      <c r="H97" t="str">
        <f t="shared" si="6"/>
        <v>Seilbahntechnik</v>
      </c>
      <c r="I97">
        <f t="shared" si="7"/>
        <v>31</v>
      </c>
    </row>
    <row r="98" spans="1:9" ht="15">
      <c r="A98" s="55" t="s">
        <v>156</v>
      </c>
      <c r="B98" s="58" t="str">
        <f>VLOOKUP(A98,Überleitungstabelle!$1:$1048576,3,FALSE)</f>
        <v>Lackiertechnik</v>
      </c>
      <c r="C98" s="58">
        <f>VLOOKUP(Auswahl_Bundesland&amp;A98,Daten_weiblich!$1:$1048576,2,FALSE)</f>
        <v>98</v>
      </c>
      <c r="D98" s="58">
        <f t="shared" si="4"/>
        <v>69</v>
      </c>
      <c r="E98" s="58">
        <f t="shared" si="5"/>
        <v>69098</v>
      </c>
      <c r="G98" s="58">
        <v>96</v>
      </c>
      <c r="H98" t="str">
        <f t="shared" si="6"/>
        <v>Dachdeckerin</v>
      </c>
      <c r="I98">
        <f t="shared" si="7"/>
        <v>31</v>
      </c>
    </row>
    <row r="99" spans="1:9" ht="15">
      <c r="A99" s="55" t="s">
        <v>157</v>
      </c>
      <c r="B99" s="58" t="str">
        <f>VLOOKUP(A99,Überleitungstabelle!$1:$1048576,3,FALSE)</f>
        <v>Land- und Baumaschinentechnik</v>
      </c>
      <c r="C99" s="58">
        <f>VLOOKUP(Auswahl_Bundesland&amp;A99,Daten_weiblich!$1:$1048576,2,FALSE)</f>
        <v>99</v>
      </c>
      <c r="D99" s="58">
        <f t="shared" si="4"/>
        <v>45</v>
      </c>
      <c r="E99" s="58">
        <f t="shared" si="5"/>
        <v>45099</v>
      </c>
      <c r="G99" s="58">
        <v>97</v>
      </c>
      <c r="H99" t="str">
        <f t="shared" si="6"/>
        <v>Zimmerei</v>
      </c>
      <c r="I99">
        <f t="shared" si="7"/>
        <v>30</v>
      </c>
    </row>
    <row r="100" spans="1:9" ht="15">
      <c r="A100" s="55" t="s">
        <v>158</v>
      </c>
      <c r="B100" s="58" t="str">
        <f>VLOOKUP(A100,Überleitungstabelle!$1:$1048576,3,FALSE)</f>
        <v>Lebensmitteltechnik</v>
      </c>
      <c r="C100" s="58">
        <f>VLOOKUP(Auswahl_Bundesland&amp;A100,Daten_weiblich!$1:$1048576,2,FALSE)</f>
        <v>100</v>
      </c>
      <c r="D100" s="58">
        <f t="shared" si="4"/>
        <v>64</v>
      </c>
      <c r="E100" s="58">
        <f t="shared" si="5"/>
        <v>64100</v>
      </c>
      <c r="G100" s="58">
        <v>98</v>
      </c>
      <c r="H100" t="str">
        <f t="shared" si="6"/>
        <v>Metallbearbeitung</v>
      </c>
      <c r="I100">
        <f t="shared" si="7"/>
        <v>30</v>
      </c>
    </row>
    <row r="101" spans="1:9" ht="15">
      <c r="A101" s="55" t="s">
        <v>160</v>
      </c>
      <c r="B101" s="58" t="str">
        <f>VLOOKUP(A101,Überleitungstabelle!$1:$1048576,3,FALSE)</f>
        <v>Luftfahrzeugtechnik</v>
      </c>
      <c r="C101" s="58">
        <f>VLOOKUP(Auswahl_Bundesland&amp;A101,Daten_weiblich!$1:$1048576,2,FALSE)</f>
        <v>101</v>
      </c>
      <c r="D101" s="58">
        <f t="shared" si="4"/>
        <v>14</v>
      </c>
      <c r="E101" s="58">
        <f t="shared" si="5"/>
        <v>14101</v>
      </c>
      <c r="G101" s="58">
        <v>99</v>
      </c>
      <c r="H101" t="str">
        <f t="shared" si="6"/>
        <v>Glasbautechnik</v>
      </c>
      <c r="I101">
        <f t="shared" si="7"/>
        <v>29</v>
      </c>
    </row>
    <row r="102" spans="1:9" ht="15">
      <c r="A102" s="55" t="s">
        <v>163</v>
      </c>
      <c r="B102" s="58" t="str">
        <f>VLOOKUP(A102,Überleitungstabelle!$1:$1048576,3,FALSE)</f>
        <v>Maskenbildnerin</v>
      </c>
      <c r="C102" s="58">
        <f>VLOOKUP(Auswahl_Bundesland&amp;A102,Daten_weiblich!$1:$1048576,2,FALSE)</f>
        <v>102</v>
      </c>
      <c r="D102" s="58">
        <f t="shared" si="4"/>
        <v>22</v>
      </c>
      <c r="E102" s="58">
        <f t="shared" si="5"/>
        <v>22102</v>
      </c>
      <c r="G102" s="58">
        <v>100</v>
      </c>
      <c r="H102" t="str">
        <f t="shared" si="6"/>
        <v>Finanzdienstleistungskauffrau</v>
      </c>
      <c r="I102">
        <f t="shared" si="7"/>
        <v>29</v>
      </c>
    </row>
    <row r="103" spans="1:9" ht="15">
      <c r="A103" s="55" t="s">
        <v>164</v>
      </c>
      <c r="B103" s="58" t="str">
        <f>VLOOKUP(A103,Überleitungstabelle!$1:$1048576,3,FALSE)</f>
        <v>Masseurin</v>
      </c>
      <c r="C103" s="58">
        <f>VLOOKUP(Auswahl_Bundesland&amp;A103,Daten_weiblich!$1:$1048576,2,FALSE)</f>
        <v>103</v>
      </c>
      <c r="D103" s="58">
        <f t="shared" si="4"/>
        <v>49</v>
      </c>
      <c r="E103" s="58">
        <f t="shared" si="5"/>
        <v>49103</v>
      </c>
      <c r="G103" s="58">
        <v>101</v>
      </c>
      <c r="H103" t="str">
        <f t="shared" si="6"/>
        <v>Gleisbautechnik</v>
      </c>
      <c r="I103">
        <f t="shared" si="7"/>
        <v>28</v>
      </c>
    </row>
    <row r="104" spans="1:9" ht="15">
      <c r="A104" s="55" t="s">
        <v>26</v>
      </c>
      <c r="B104" s="58" t="str">
        <f>VLOOKUP(A104,Überleitungstabelle!$1:$1048576,3,FALSE)</f>
        <v>Mechatronik</v>
      </c>
      <c r="C104" s="58">
        <f>VLOOKUP(Auswahl_Bundesland&amp;A104,Daten_weiblich!$1:$1048576,2,FALSE)</f>
        <v>104</v>
      </c>
      <c r="D104" s="58">
        <f t="shared" si="4"/>
        <v>371</v>
      </c>
      <c r="E104" s="58">
        <f t="shared" si="5"/>
        <v>371104</v>
      </c>
      <c r="G104" s="58">
        <v>102</v>
      </c>
      <c r="H104" t="str">
        <f t="shared" si="6"/>
        <v>Gold- und Silberschmiedin und Juwelierin</v>
      </c>
      <c r="I104">
        <f t="shared" si="7"/>
        <v>28</v>
      </c>
    </row>
    <row r="105" spans="1:9" ht="15">
      <c r="A105" s="55" t="s">
        <v>167</v>
      </c>
      <c r="B105" s="58" t="str">
        <f>VLOOKUP(A105,Überleitungstabelle!$1:$1048576,3,FALSE)</f>
        <v>Medizinproduktekauffrau</v>
      </c>
      <c r="C105" s="58">
        <f>VLOOKUP(Auswahl_Bundesland&amp;A105,Daten_weiblich!$1:$1048576,2,FALSE)</f>
        <v>105</v>
      </c>
      <c r="D105" s="58">
        <f t="shared" si="4"/>
        <v>49</v>
      </c>
      <c r="E105" s="58">
        <f t="shared" si="5"/>
        <v>49105</v>
      </c>
      <c r="G105" s="58">
        <v>103</v>
      </c>
      <c r="H105" t="str">
        <f t="shared" si="6"/>
        <v>Fertigungsmesstechnik</v>
      </c>
      <c r="I105">
        <f t="shared" si="7"/>
        <v>25</v>
      </c>
    </row>
    <row r="106" spans="1:9" ht="15">
      <c r="A106" s="55" t="s">
        <v>168</v>
      </c>
      <c r="B106" s="58" t="str">
        <f>VLOOKUP(A106,Überleitungstabelle!$1:$1048576,3,FALSE)</f>
        <v>Metallbearbeitung</v>
      </c>
      <c r="C106" s="58">
        <f>VLOOKUP(Auswahl_Bundesland&amp;A106,Daten_weiblich!$1:$1048576,2,FALSE)</f>
        <v>106</v>
      </c>
      <c r="D106" s="58">
        <f t="shared" si="4"/>
        <v>30</v>
      </c>
      <c r="E106" s="58">
        <f t="shared" si="5"/>
        <v>30106</v>
      </c>
      <c r="G106" s="58">
        <v>104</v>
      </c>
      <c r="H106" t="str">
        <f t="shared" si="6"/>
        <v>Kälteanlagentechnik</v>
      </c>
      <c r="I106">
        <f t="shared" si="7"/>
        <v>24</v>
      </c>
    </row>
    <row r="107" spans="1:9" ht="15">
      <c r="A107" s="55" t="s">
        <v>169</v>
      </c>
      <c r="B107" s="58" t="str">
        <f>VLOOKUP(A107,Überleitungstabelle!$1:$1048576,3,FALSE)</f>
        <v>Metalldesign</v>
      </c>
      <c r="C107" s="58">
        <f>VLOOKUP(Auswahl_Bundesland&amp;A107,Daten_weiblich!$1:$1048576,2,FALSE)</f>
        <v>107</v>
      </c>
      <c r="D107" s="58">
        <f t="shared" si="4"/>
        <v>4</v>
      </c>
      <c r="E107" s="58">
        <f t="shared" si="5"/>
        <v>4107</v>
      </c>
      <c r="G107" s="58">
        <v>105</v>
      </c>
      <c r="H107" t="str">
        <f t="shared" si="6"/>
        <v>Buchbindetechnik und Postpresstechnologie</v>
      </c>
      <c r="I107">
        <f t="shared" si="7"/>
        <v>24</v>
      </c>
    </row>
    <row r="108" spans="1:9" ht="15">
      <c r="A108" s="55" t="s">
        <v>33</v>
      </c>
      <c r="B108" s="58" t="str">
        <f>VLOOKUP(A108,Überleitungstabelle!$1:$1048576,3,FALSE)</f>
        <v>Metalltechnik</v>
      </c>
      <c r="C108" s="58">
        <f>VLOOKUP(Auswahl_Bundesland&amp;A108,Daten_weiblich!$1:$1048576,2,FALSE)</f>
        <v>108</v>
      </c>
      <c r="D108" s="58">
        <f t="shared" si="4"/>
        <v>1085</v>
      </c>
      <c r="E108" s="58">
        <f t="shared" si="5"/>
        <v>1085108</v>
      </c>
      <c r="G108" s="58">
        <v>106</v>
      </c>
      <c r="H108" t="str">
        <f t="shared" si="6"/>
        <v>Maskenbildnerin</v>
      </c>
      <c r="I108">
        <f t="shared" si="7"/>
        <v>22</v>
      </c>
    </row>
    <row r="109" spans="1:9" ht="15">
      <c r="A109" s="55" t="s">
        <v>171</v>
      </c>
      <c r="B109" s="58" t="str">
        <f>VLOOKUP(A109,Überleitungstabelle!$1:$1048576,3,FALSE)</f>
        <v>Metallurgie und Umformtechnik</v>
      </c>
      <c r="C109" s="58">
        <f>VLOOKUP(Auswahl_Bundesland&amp;A109,Daten_weiblich!$1:$1048576,2,FALSE)</f>
        <v>109</v>
      </c>
      <c r="D109" s="58">
        <f t="shared" si="4"/>
        <v>14</v>
      </c>
      <c r="E109" s="58">
        <f t="shared" si="5"/>
        <v>14109</v>
      </c>
      <c r="G109" s="58">
        <v>107</v>
      </c>
      <c r="H109" t="str">
        <f t="shared" si="6"/>
        <v>Bodenlegerin</v>
      </c>
      <c r="I109">
        <f t="shared" si="7"/>
        <v>22</v>
      </c>
    </row>
    <row r="110" spans="1:9" ht="15">
      <c r="A110" s="55" t="s">
        <v>173</v>
      </c>
      <c r="B110" s="58" t="str">
        <f>VLOOKUP(A110,Überleitungstabelle!$1:$1048576,3,FALSE)</f>
        <v>Milchtechnologie</v>
      </c>
      <c r="C110" s="58">
        <f>VLOOKUP(Auswahl_Bundesland&amp;A110,Daten_weiblich!$1:$1048576,2,FALSE)</f>
        <v>110</v>
      </c>
      <c r="D110" s="58">
        <f t="shared" si="4"/>
        <v>51</v>
      </c>
      <c r="E110" s="58">
        <f t="shared" si="5"/>
        <v>51110</v>
      </c>
      <c r="G110" s="58">
        <v>108</v>
      </c>
      <c r="H110" t="str">
        <f t="shared" si="6"/>
        <v>Spenglerin</v>
      </c>
      <c r="I110">
        <f t="shared" si="7"/>
        <v>19</v>
      </c>
    </row>
    <row r="111" spans="1:9" ht="15">
      <c r="A111" s="55" t="s">
        <v>565</v>
      </c>
      <c r="B111" s="58" t="str">
        <f>VLOOKUP(A111,Überleitungstabelle!$1:$1048576,3,FALSE)</f>
        <v>Nah- und Distributionslogistik</v>
      </c>
      <c r="C111" s="58">
        <f>VLOOKUP(Auswahl_Bundesland&amp;A111,Daten_weiblich!$1:$1048576,2,FALSE)</f>
        <v>111</v>
      </c>
      <c r="D111" s="58">
        <f t="shared" si="4"/>
        <v>15</v>
      </c>
      <c r="E111" s="58">
        <f t="shared" si="5"/>
        <v>15111</v>
      </c>
      <c r="G111" s="58">
        <v>109</v>
      </c>
      <c r="H111" t="str">
        <f t="shared" si="6"/>
        <v>Verpackungstechnik</v>
      </c>
      <c r="I111">
        <f t="shared" si="7"/>
        <v>18</v>
      </c>
    </row>
    <row r="112" spans="1:9" ht="15">
      <c r="A112" s="55" t="s">
        <v>175</v>
      </c>
      <c r="B112" s="58" t="str">
        <f>VLOOKUP(A112,Überleitungstabelle!$1:$1048576,3,FALSE)</f>
        <v>Oberflächentechnik</v>
      </c>
      <c r="C112" s="58">
        <f>VLOOKUP(Auswahl_Bundesland&amp;A112,Daten_weiblich!$1:$1048576,2,FALSE)</f>
        <v>112</v>
      </c>
      <c r="D112" s="58">
        <f t="shared" si="4"/>
        <v>15</v>
      </c>
      <c r="E112" s="58">
        <f t="shared" si="5"/>
        <v>15112</v>
      </c>
      <c r="G112" s="58">
        <v>110</v>
      </c>
      <c r="H112" t="str">
        <f t="shared" si="6"/>
        <v>Papiertechnik</v>
      </c>
      <c r="I112">
        <f t="shared" si="7"/>
        <v>18</v>
      </c>
    </row>
    <row r="113" spans="1:9" ht="15">
      <c r="A113" s="55" t="s">
        <v>176</v>
      </c>
      <c r="B113" s="58" t="str">
        <f>VLOOKUP(A113,Überleitungstabelle!$1:$1048576,3,FALSE)</f>
        <v>Oberteilherrichterin</v>
      </c>
      <c r="C113" s="58">
        <f>VLOOKUP(Auswahl_Bundesland&amp;A113,Daten_weiblich!$1:$1048576,2,FALSE)</f>
        <v>113</v>
      </c>
      <c r="D113" s="58">
        <f t="shared" si="4"/>
        <v>1</v>
      </c>
      <c r="E113" s="58">
        <f t="shared" si="5"/>
        <v>1113</v>
      </c>
      <c r="G113" s="58">
        <v>111</v>
      </c>
      <c r="H113" t="str">
        <f t="shared" si="6"/>
        <v>Hochbau</v>
      </c>
      <c r="I113">
        <f t="shared" si="7"/>
        <v>18</v>
      </c>
    </row>
    <row r="114" spans="1:9" ht="15">
      <c r="A114" s="55" t="s">
        <v>178</v>
      </c>
      <c r="B114" s="58" t="str">
        <f>VLOOKUP(A114,Überleitungstabelle!$1:$1048576,3,FALSE)</f>
        <v>Ofenbau- und Verlegetechnik</v>
      </c>
      <c r="C114" s="58">
        <f>VLOOKUP(Auswahl_Bundesland&amp;A114,Daten_weiblich!$1:$1048576,2,FALSE)</f>
        <v>114</v>
      </c>
      <c r="D114" s="58">
        <f t="shared" si="4"/>
        <v>9</v>
      </c>
      <c r="E114" s="58">
        <f t="shared" si="5"/>
        <v>9114</v>
      </c>
      <c r="G114" s="58">
        <v>112</v>
      </c>
      <c r="H114" t="str">
        <f t="shared" si="6"/>
        <v>Prüftechnik - Schwerpunkt Physik</v>
      </c>
      <c r="I114">
        <f t="shared" si="7"/>
        <v>17</v>
      </c>
    </row>
    <row r="115" spans="1:9" ht="15">
      <c r="A115" s="55" t="s">
        <v>180</v>
      </c>
      <c r="B115" s="58" t="str">
        <f>VLOOKUP(A115,Überleitungstabelle!$1:$1048576,3,FALSE)</f>
        <v>Orgelbau</v>
      </c>
      <c r="C115" s="58">
        <f>VLOOKUP(Auswahl_Bundesland&amp;A115,Daten_weiblich!$1:$1048576,2,FALSE)</f>
        <v>115</v>
      </c>
      <c r="D115" s="58">
        <f t="shared" si="4"/>
        <v>6</v>
      </c>
      <c r="E115" s="58">
        <f t="shared" si="5"/>
        <v>6115</v>
      </c>
      <c r="G115" s="58">
        <v>113</v>
      </c>
      <c r="H115" t="str">
        <f t="shared" si="6"/>
        <v>Fahrradmechatronik</v>
      </c>
      <c r="I115">
        <f t="shared" si="7"/>
        <v>17</v>
      </c>
    </row>
    <row r="116" spans="1:9" ht="15">
      <c r="A116" s="55" t="s">
        <v>181</v>
      </c>
      <c r="B116" s="58" t="str">
        <f>VLOOKUP(A116,Überleitungstabelle!$1:$1048576,3,FALSE)</f>
        <v>Orthopädieschuhmacherin</v>
      </c>
      <c r="C116" s="58">
        <f>VLOOKUP(Auswahl_Bundesland&amp;A116,Daten_weiblich!$1:$1048576,2,FALSE)</f>
        <v>116</v>
      </c>
      <c r="D116" s="58">
        <f t="shared" si="4"/>
        <v>41</v>
      </c>
      <c r="E116" s="58">
        <f t="shared" si="5"/>
        <v>41116</v>
      </c>
      <c r="G116" s="58">
        <v>114</v>
      </c>
      <c r="H116" t="str">
        <f t="shared" si="6"/>
        <v>Berufsfotografie</v>
      </c>
      <c r="I116">
        <f t="shared" si="7"/>
        <v>17</v>
      </c>
    </row>
    <row r="117" spans="1:9" ht="15">
      <c r="A117" s="55" t="s">
        <v>182</v>
      </c>
      <c r="B117" s="58" t="str">
        <f>VLOOKUP(A117,Überleitungstabelle!$1:$1048576,3,FALSE)</f>
        <v>Orthopädietechnik</v>
      </c>
      <c r="C117" s="58">
        <f>VLOOKUP(Auswahl_Bundesland&amp;A117,Daten_weiblich!$1:$1048576,2,FALSE)</f>
        <v>117</v>
      </c>
      <c r="D117" s="58">
        <f t="shared" si="4"/>
        <v>70</v>
      </c>
      <c r="E117" s="58">
        <f t="shared" si="5"/>
        <v>70117</v>
      </c>
      <c r="G117" s="58">
        <v>115</v>
      </c>
      <c r="H117" t="str">
        <f t="shared" si="6"/>
        <v>Oberflächentechnik</v>
      </c>
      <c r="I117">
        <f t="shared" si="7"/>
        <v>15</v>
      </c>
    </row>
    <row r="118" spans="1:9" ht="15">
      <c r="A118" s="55" t="s">
        <v>183</v>
      </c>
      <c r="B118" s="58" t="str">
        <f>VLOOKUP(A118,Überleitungstabelle!$1:$1048576,3,FALSE)</f>
        <v>Papiertechnik</v>
      </c>
      <c r="C118" s="58">
        <f>VLOOKUP(Auswahl_Bundesland&amp;A118,Daten_weiblich!$1:$1048576,2,FALSE)</f>
        <v>118</v>
      </c>
      <c r="D118" s="58">
        <f t="shared" si="4"/>
        <v>18</v>
      </c>
      <c r="E118" s="58">
        <f t="shared" si="5"/>
        <v>18118</v>
      </c>
      <c r="G118" s="58">
        <v>116</v>
      </c>
      <c r="H118" t="str">
        <f t="shared" si="6"/>
        <v>Nah- und Distributionslogistik</v>
      </c>
      <c r="I118">
        <f t="shared" si="7"/>
        <v>15</v>
      </c>
    </row>
    <row r="119" spans="1:9" ht="15">
      <c r="A119" s="55" t="s">
        <v>184</v>
      </c>
      <c r="B119" s="58" t="str">
        <f>VLOOKUP(A119,Überleitungstabelle!$1:$1048576,3,FALSE)</f>
        <v>Personaldienstleistung</v>
      </c>
      <c r="C119" s="58">
        <f>VLOOKUP(Auswahl_Bundesland&amp;A119,Daten_weiblich!$1:$1048576,2,FALSE)</f>
        <v>119</v>
      </c>
      <c r="D119" s="58">
        <f t="shared" si="4"/>
        <v>93</v>
      </c>
      <c r="E119" s="58">
        <f t="shared" si="5"/>
        <v>93119</v>
      </c>
      <c r="G119" s="58">
        <v>117</v>
      </c>
      <c r="H119" t="str">
        <f t="shared" si="6"/>
        <v>Sonnenschutztechnik</v>
      </c>
      <c r="I119">
        <f t="shared" si="7"/>
        <v>14</v>
      </c>
    </row>
    <row r="120" spans="1:9" ht="15">
      <c r="A120" s="55" t="s">
        <v>186</v>
      </c>
      <c r="B120" s="58" t="str">
        <f>VLOOKUP(A120,Überleitungstabelle!$1:$1048576,3,FALSE)</f>
        <v>Pflegeassistenz-AV</v>
      </c>
      <c r="C120" s="58">
        <f>VLOOKUP(Auswahl_Bundesland&amp;A120,Daten_weiblich!$1:$1048576,2,FALSE)</f>
        <v>120</v>
      </c>
      <c r="D120" s="58">
        <f t="shared" si="4"/>
        <v>188</v>
      </c>
      <c r="E120" s="58">
        <f t="shared" si="5"/>
        <v>188120</v>
      </c>
      <c r="G120" s="58">
        <v>118</v>
      </c>
      <c r="H120" t="str">
        <f t="shared" si="6"/>
        <v>Sattlerei</v>
      </c>
      <c r="I120">
        <f t="shared" si="7"/>
        <v>14</v>
      </c>
    </row>
    <row r="121" spans="1:9" ht="15">
      <c r="A121" s="55" t="s">
        <v>187</v>
      </c>
      <c r="B121" s="58" t="str">
        <f>VLOOKUP(A121,Überleitungstabelle!$1:$1048576,3,FALSE)</f>
        <v>Pflegefachassistenz-AV</v>
      </c>
      <c r="C121" s="58">
        <f>VLOOKUP(Auswahl_Bundesland&amp;A121,Daten_weiblich!$1:$1048576,2,FALSE)</f>
        <v>121</v>
      </c>
      <c r="D121" s="58">
        <f t="shared" si="4"/>
        <v>53</v>
      </c>
      <c r="E121" s="58">
        <f t="shared" si="5"/>
        <v>53121</v>
      </c>
      <c r="G121" s="58">
        <v>119</v>
      </c>
      <c r="H121" t="str">
        <f t="shared" si="6"/>
        <v>Metallurgie und Umformtechnik</v>
      </c>
      <c r="I121">
        <f t="shared" si="7"/>
        <v>14</v>
      </c>
    </row>
    <row r="122" spans="1:9" ht="15">
      <c r="A122" s="55" t="s">
        <v>188</v>
      </c>
      <c r="B122" s="58" t="str">
        <f>VLOOKUP(A122,Überleitungstabelle!$1:$1048576,3,FALSE)</f>
        <v>Pharmatechnologie</v>
      </c>
      <c r="C122" s="58">
        <f>VLOOKUP(Auswahl_Bundesland&amp;A122,Daten_weiblich!$1:$1048576,2,FALSE)</f>
        <v>122</v>
      </c>
      <c r="D122" s="58">
        <f t="shared" si="4"/>
        <v>44</v>
      </c>
      <c r="E122" s="58">
        <f t="shared" si="5"/>
        <v>44122</v>
      </c>
      <c r="G122" s="58">
        <v>120</v>
      </c>
      <c r="H122" t="str">
        <f t="shared" si="6"/>
        <v>Luftfahrzeugtechnik</v>
      </c>
      <c r="I122">
        <f t="shared" si="7"/>
        <v>14</v>
      </c>
    </row>
    <row r="123" spans="1:9" ht="15">
      <c r="A123" s="55" t="s">
        <v>19</v>
      </c>
      <c r="B123" s="58" t="str">
        <f>VLOOKUP(A123,Überleitungstabelle!$1:$1048576,3,FALSE)</f>
        <v>Pharmazeutisch-kaufmännische Assistenz</v>
      </c>
      <c r="C123" s="58">
        <f>VLOOKUP(Auswahl_Bundesland&amp;A123,Daten_weiblich!$1:$1048576,2,FALSE)</f>
        <v>123</v>
      </c>
      <c r="D123" s="58">
        <f t="shared" si="4"/>
        <v>1378</v>
      </c>
      <c r="E123" s="58">
        <f t="shared" si="5"/>
        <v>1378123</v>
      </c>
      <c r="G123" s="58">
        <v>121</v>
      </c>
      <c r="H123" t="str">
        <f t="shared" si="6"/>
        <v>Chocolatière</v>
      </c>
      <c r="I123">
        <f t="shared" si="7"/>
        <v>14</v>
      </c>
    </row>
    <row r="124" spans="1:9" ht="15">
      <c r="A124" s="55" t="s">
        <v>190</v>
      </c>
      <c r="B124" s="58" t="str">
        <f>VLOOKUP(A124,Überleitungstabelle!$1:$1048576,3,FALSE)</f>
        <v>Platten- und Fliesenlegerin</v>
      </c>
      <c r="C124" s="58">
        <f>VLOOKUP(Auswahl_Bundesland&amp;A124,Daten_weiblich!$1:$1048576,2,FALSE)</f>
        <v>124</v>
      </c>
      <c r="D124" s="58">
        <f t="shared" si="4"/>
        <v>12</v>
      </c>
      <c r="E124" s="58">
        <f t="shared" si="5"/>
        <v>12124</v>
      </c>
      <c r="G124" s="58">
        <v>122</v>
      </c>
      <c r="H124" t="str">
        <f t="shared" si="6"/>
        <v>Betriebsdienstleisterin</v>
      </c>
      <c r="I124">
        <f t="shared" si="7"/>
        <v>14</v>
      </c>
    </row>
    <row r="125" spans="1:9" ht="15">
      <c r="A125" s="55" t="s">
        <v>191</v>
      </c>
      <c r="B125" s="58" t="str">
        <f>VLOOKUP(A125,Überleitungstabelle!$1:$1048576,3,FALSE)</f>
        <v>Polsterin</v>
      </c>
      <c r="C125" s="58">
        <f>VLOOKUP(Auswahl_Bundesland&amp;A125,Daten_weiblich!$1:$1048576,2,FALSE)</f>
        <v>125</v>
      </c>
      <c r="D125" s="58">
        <f t="shared" si="4"/>
        <v>5</v>
      </c>
      <c r="E125" s="58">
        <f t="shared" si="5"/>
        <v>5125</v>
      </c>
      <c r="G125" s="58">
        <v>123</v>
      </c>
      <c r="H125" t="str">
        <f t="shared" si="6"/>
        <v>Platten- und Fliesenlegerin</v>
      </c>
      <c r="I125">
        <f t="shared" si="7"/>
        <v>12</v>
      </c>
    </row>
    <row r="126" spans="1:9" ht="15">
      <c r="A126" s="55" t="s">
        <v>192</v>
      </c>
      <c r="B126" s="58" t="str">
        <f>VLOOKUP(A126,Überleitungstabelle!$1:$1048576,3,FALSE)</f>
        <v>Präparatorin</v>
      </c>
      <c r="C126" s="58">
        <f>VLOOKUP(Auswahl_Bundesland&amp;A126,Daten_weiblich!$1:$1048576,2,FALSE)</f>
        <v>126</v>
      </c>
      <c r="D126" s="58">
        <f t="shared" si="4"/>
        <v>3</v>
      </c>
      <c r="E126" s="58">
        <f t="shared" si="5"/>
        <v>3126</v>
      </c>
      <c r="G126" s="58">
        <v>124</v>
      </c>
      <c r="H126" t="str">
        <f t="shared" si="6"/>
        <v>Zimmereitechnik</v>
      </c>
      <c r="I126">
        <f t="shared" si="7"/>
        <v>11</v>
      </c>
    </row>
    <row r="127" spans="1:9" ht="15">
      <c r="A127" s="55" t="s">
        <v>193</v>
      </c>
      <c r="B127" s="58" t="str">
        <f>VLOOKUP(A127,Überleitungstabelle!$1:$1048576,3,FALSE)</f>
        <v>Prozesstechnik</v>
      </c>
      <c r="C127" s="58">
        <f>VLOOKUP(Auswahl_Bundesland&amp;A127,Daten_weiblich!$1:$1048576,2,FALSE)</f>
        <v>127</v>
      </c>
      <c r="D127" s="58">
        <f t="shared" si="4"/>
        <v>142</v>
      </c>
      <c r="E127" s="58">
        <f t="shared" si="5"/>
        <v>142127</v>
      </c>
      <c r="G127" s="58">
        <v>125</v>
      </c>
      <c r="H127" t="str">
        <f t="shared" si="6"/>
        <v>Sportgerätefachkraft</v>
      </c>
      <c r="I127">
        <f t="shared" si="7"/>
        <v>11</v>
      </c>
    </row>
    <row r="128" spans="1:9" ht="15">
      <c r="A128" s="55" t="s">
        <v>194</v>
      </c>
      <c r="B128" s="58" t="str">
        <f>VLOOKUP(A128,Überleitungstabelle!$1:$1048576,3,FALSE)</f>
        <v>Prüftechnik - Schwerpunkt Baustoffe</v>
      </c>
      <c r="C128" s="58">
        <f>VLOOKUP(Auswahl_Bundesland&amp;A128,Daten_weiblich!$1:$1048576,2,FALSE)</f>
        <v>128</v>
      </c>
      <c r="D128" s="58">
        <f t="shared" si="4"/>
        <v>3</v>
      </c>
      <c r="E128" s="58">
        <f t="shared" si="5"/>
        <v>3128</v>
      </c>
      <c r="G128" s="58">
        <v>126</v>
      </c>
      <c r="H128" t="str">
        <f t="shared" si="6"/>
        <v>Betonbau</v>
      </c>
      <c r="I128">
        <f t="shared" si="7"/>
        <v>11</v>
      </c>
    </row>
    <row r="129" spans="1:9" ht="15">
      <c r="A129" s="55" t="s">
        <v>195</v>
      </c>
      <c r="B129" s="58" t="str">
        <f>VLOOKUP(A129,Überleitungstabelle!$1:$1048576,3,FALSE)</f>
        <v>Prüftechnik - Schwerpunkt Physik</v>
      </c>
      <c r="C129" s="58">
        <f>VLOOKUP(Auswahl_Bundesland&amp;A129,Daten_weiblich!$1:$1048576,2,FALSE)</f>
        <v>129</v>
      </c>
      <c r="D129" s="58">
        <f t="shared" si="4"/>
        <v>17</v>
      </c>
      <c r="E129" s="58">
        <f t="shared" si="5"/>
        <v>17129</v>
      </c>
      <c r="G129" s="58">
        <v>127</v>
      </c>
      <c r="H129" t="str">
        <f t="shared" si="6"/>
        <v>Textilchemie</v>
      </c>
      <c r="I129">
        <f t="shared" si="7"/>
        <v>10</v>
      </c>
    </row>
    <row r="130" spans="1:9" ht="15">
      <c r="A130" s="55" t="s">
        <v>196</v>
      </c>
      <c r="B130" s="58" t="str">
        <f>VLOOKUP(A130,Überleitungstabelle!$1:$1048576,3,FALSE)</f>
        <v>Rauchfangkehrerin</v>
      </c>
      <c r="C130" s="58">
        <f>VLOOKUP(Auswahl_Bundesland&amp;A130,Daten_weiblich!$1:$1048576,2,FALSE)</f>
        <v>130</v>
      </c>
      <c r="D130" s="58">
        <f t="shared" si="4"/>
        <v>41</v>
      </c>
      <c r="E130" s="58">
        <f t="shared" si="5"/>
        <v>41130</v>
      </c>
      <c r="G130" s="58">
        <v>128</v>
      </c>
      <c r="H130" t="str">
        <f t="shared" si="6"/>
        <v>Sportadministratorin</v>
      </c>
      <c r="I130">
        <f t="shared" si="7"/>
        <v>10</v>
      </c>
    </row>
    <row r="131" spans="1:9" ht="15">
      <c r="A131" s="55" t="s">
        <v>198</v>
      </c>
      <c r="B131" s="58" t="str">
        <f>VLOOKUP(A131,Überleitungstabelle!$1:$1048576,3,FALSE)</f>
        <v>Reinigungstechnik</v>
      </c>
      <c r="C131" s="58">
        <f>VLOOKUP(Auswahl_Bundesland&amp;A131,Daten_weiblich!$1:$1048576,2,FALSE)</f>
        <v>131</v>
      </c>
      <c r="D131" s="58">
        <f t="shared" ref="D131:D194" si="8">IF(ISERROR(INDEX(Matrix_Daten_weiblich,$C131,Spaltenindex)),"",INDEX(Matrix_Daten_weiblich,$C131,Spaltenindex))</f>
        <v>32</v>
      </c>
      <c r="E131" s="58">
        <f t="shared" si="5"/>
        <v>32131</v>
      </c>
      <c r="G131" s="58">
        <v>129</v>
      </c>
      <c r="H131" t="str">
        <f t="shared" si="6"/>
        <v>Textilreinigerin</v>
      </c>
      <c r="I131">
        <f t="shared" si="7"/>
        <v>9</v>
      </c>
    </row>
    <row r="132" spans="1:9" ht="15">
      <c r="A132" s="55" t="s">
        <v>566</v>
      </c>
      <c r="B132" s="58" t="str">
        <f>VLOOKUP(A132,Überleitungstabelle!$1:$1048576,3,FALSE)</f>
        <v>Reisebürokauffrau</v>
      </c>
      <c r="C132" s="58">
        <f>VLOOKUP(Auswahl_Bundesland&amp;A132,Daten_weiblich!$1:$1048576,2,FALSE)</f>
        <v>132</v>
      </c>
      <c r="D132" s="58">
        <f t="shared" si="8"/>
        <v>72</v>
      </c>
      <c r="E132" s="58">
        <f t="shared" ref="E132:E195" si="9">IF(D132="","",D132*(1000)+ROW())</f>
        <v>72132</v>
      </c>
      <c r="G132" s="58">
        <v>130</v>
      </c>
      <c r="H132" t="str">
        <f t="shared" ref="H132:H195" si="10">IF(ISERROR(INDEX(B:B,MATCH(LARGE(E:E,$G132),E:E,))),"",INDEX(B:B,MATCH(LARGE(E:E,$G132),E:E,)))</f>
        <v>Ofenbau- und Verlegetechnik</v>
      </c>
      <c r="I132">
        <f t="shared" ref="I132:I195" si="11">IF(ISERROR(INDEX(D:D,MATCH(LARGE(E:E,$G132),E:E,))),"",INDEX(D:D,MATCH(LARGE(E:E,$G132),E:E,)))</f>
        <v>9</v>
      </c>
    </row>
    <row r="133" spans="1:9" ht="15">
      <c r="A133" s="55" t="s">
        <v>201</v>
      </c>
      <c r="B133" s="58" t="str">
        <f>VLOOKUP(A133,Überleitungstabelle!$1:$1048576,3,FALSE)</f>
        <v>Restaurantfachfrau</v>
      </c>
      <c r="C133" s="58">
        <f>VLOOKUP(Auswahl_Bundesland&amp;A133,Daten_weiblich!$1:$1048576,2,FALSE)</f>
        <v>133</v>
      </c>
      <c r="D133" s="58">
        <f t="shared" si="8"/>
        <v>782</v>
      </c>
      <c r="E133" s="58">
        <f t="shared" si="9"/>
        <v>782133</v>
      </c>
      <c r="G133" s="58">
        <v>131</v>
      </c>
      <c r="H133" t="str">
        <f t="shared" si="10"/>
        <v>Eventkauffrau</v>
      </c>
      <c r="I133">
        <f t="shared" si="11"/>
        <v>9</v>
      </c>
    </row>
    <row r="134" spans="1:9" ht="15">
      <c r="A134" s="55" t="s">
        <v>203</v>
      </c>
      <c r="B134" s="58" t="str">
        <f>VLOOKUP(A134,Überleitungstabelle!$1:$1048576,3,FALSE)</f>
        <v>Sattlerei</v>
      </c>
      <c r="C134" s="58">
        <f>VLOOKUP(Auswahl_Bundesland&amp;A134,Daten_weiblich!$1:$1048576,2,FALSE)</f>
        <v>134</v>
      </c>
      <c r="D134" s="58">
        <f t="shared" si="8"/>
        <v>14</v>
      </c>
      <c r="E134" s="58">
        <f t="shared" si="9"/>
        <v>14134</v>
      </c>
      <c r="G134" s="58">
        <v>132</v>
      </c>
      <c r="H134" t="str">
        <f t="shared" si="10"/>
        <v>Tiefbau</v>
      </c>
      <c r="I134">
        <f t="shared" si="11"/>
        <v>8</v>
      </c>
    </row>
    <row r="135" spans="1:9" ht="15">
      <c r="A135" s="55" t="s">
        <v>204</v>
      </c>
      <c r="B135" s="58" t="str">
        <f>VLOOKUP(A135,Überleitungstabelle!$1:$1048576,3,FALSE)</f>
        <v>Schädlingsbekämpferin</v>
      </c>
      <c r="C135" s="58">
        <f>VLOOKUP(Auswahl_Bundesland&amp;A135,Daten_weiblich!$1:$1048576,2,FALSE)</f>
        <v>135</v>
      </c>
      <c r="D135" s="58">
        <f t="shared" si="8"/>
        <v>1</v>
      </c>
      <c r="E135" s="58">
        <f t="shared" si="9"/>
        <v>1135</v>
      </c>
      <c r="G135" s="58">
        <v>133</v>
      </c>
      <c r="H135" t="str">
        <f t="shared" si="10"/>
        <v>Klavierbau</v>
      </c>
      <c r="I135">
        <f t="shared" si="11"/>
        <v>8</v>
      </c>
    </row>
    <row r="136" spans="1:9" ht="15">
      <c r="A136" s="55" t="s">
        <v>205</v>
      </c>
      <c r="B136" s="58" t="str">
        <f>VLOOKUP(A136,Überleitungstabelle!$1:$1048576,3,FALSE)</f>
        <v>Schuhfertigung</v>
      </c>
      <c r="C136" s="58">
        <f>VLOOKUP(Auswahl_Bundesland&amp;A136,Daten_weiblich!$1:$1048576,2,FALSE)</f>
        <v>136</v>
      </c>
      <c r="D136" s="58">
        <f t="shared" si="8"/>
        <v>2</v>
      </c>
      <c r="E136" s="58">
        <f t="shared" si="9"/>
        <v>2136</v>
      </c>
      <c r="G136" s="58">
        <v>134</v>
      </c>
      <c r="H136" t="str">
        <f t="shared" si="10"/>
        <v>Foto- und Multimediakauffrau</v>
      </c>
      <c r="I136">
        <f t="shared" si="11"/>
        <v>8</v>
      </c>
    </row>
    <row r="137" spans="1:9" ht="15">
      <c r="A137" s="55" t="s">
        <v>206</v>
      </c>
      <c r="B137" s="58" t="str">
        <f>VLOOKUP(A137,Überleitungstabelle!$1:$1048576,3,FALSE)</f>
        <v>Schuhmacherin</v>
      </c>
      <c r="C137" s="58">
        <f>VLOOKUP(Auswahl_Bundesland&amp;A137,Daten_weiblich!$1:$1048576,2,FALSE)</f>
        <v>137</v>
      </c>
      <c r="D137" s="58">
        <f t="shared" si="8"/>
        <v>1</v>
      </c>
      <c r="E137" s="58">
        <f t="shared" si="9"/>
        <v>1137</v>
      </c>
      <c r="G137" s="58">
        <v>135</v>
      </c>
      <c r="H137" t="str">
        <f t="shared" si="10"/>
        <v>Fleischverkauf</v>
      </c>
      <c r="I137">
        <f t="shared" si="11"/>
        <v>8</v>
      </c>
    </row>
    <row r="138" spans="1:9" ht="15">
      <c r="A138" s="55" t="s">
        <v>207</v>
      </c>
      <c r="B138" s="58" t="str">
        <f>VLOOKUP(A138,Überleitungstabelle!$1:$1048576,3,FALSE)</f>
        <v>Seilbahntechnik</v>
      </c>
      <c r="C138" s="58">
        <f>VLOOKUP(Auswahl_Bundesland&amp;A138,Daten_weiblich!$1:$1048576,2,FALSE)</f>
        <v>138</v>
      </c>
      <c r="D138" s="58">
        <f t="shared" si="8"/>
        <v>31</v>
      </c>
      <c r="E138" s="58">
        <f t="shared" si="9"/>
        <v>31138</v>
      </c>
      <c r="G138" s="58">
        <v>136</v>
      </c>
      <c r="H138" t="str">
        <f t="shared" si="10"/>
        <v>EDV-Kauffrau</v>
      </c>
      <c r="I138">
        <f t="shared" si="11"/>
        <v>8</v>
      </c>
    </row>
    <row r="139" spans="1:9" ht="15">
      <c r="A139" s="55" t="s">
        <v>208</v>
      </c>
      <c r="B139" s="58" t="str">
        <f>VLOOKUP(A139,Überleitungstabelle!$1:$1048576,3,FALSE)</f>
        <v>Skibautechnik</v>
      </c>
      <c r="C139" s="58">
        <f>VLOOKUP(Auswahl_Bundesland&amp;A139,Daten_weiblich!$1:$1048576,2,FALSE)</f>
        <v>139</v>
      </c>
      <c r="D139" s="58">
        <f t="shared" si="8"/>
        <v>2</v>
      </c>
      <c r="E139" s="58">
        <f t="shared" si="9"/>
        <v>2139</v>
      </c>
      <c r="G139" s="58">
        <v>137</v>
      </c>
      <c r="H139" t="str">
        <f t="shared" si="10"/>
        <v>Fachkraft für vegetarische Kulinarik</v>
      </c>
      <c r="I139">
        <f t="shared" si="11"/>
        <v>7</v>
      </c>
    </row>
    <row r="140" spans="1:9" ht="15">
      <c r="A140" s="55" t="s">
        <v>209</v>
      </c>
      <c r="B140" s="58" t="str">
        <f>VLOOKUP(A140,Überleitungstabelle!$1:$1048576,3,FALSE)</f>
        <v>Sonnenschutztechnik</v>
      </c>
      <c r="C140" s="58">
        <f>VLOOKUP(Auswahl_Bundesland&amp;A140,Daten_weiblich!$1:$1048576,2,FALSE)</f>
        <v>140</v>
      </c>
      <c r="D140" s="58">
        <f t="shared" si="8"/>
        <v>14</v>
      </c>
      <c r="E140" s="58">
        <f t="shared" si="9"/>
        <v>14140</v>
      </c>
      <c r="G140" s="58">
        <v>138</v>
      </c>
      <c r="H140" t="str">
        <f t="shared" si="10"/>
        <v>Textiltechnologie</v>
      </c>
      <c r="I140">
        <f t="shared" si="11"/>
        <v>7</v>
      </c>
    </row>
    <row r="141" spans="1:9" ht="15">
      <c r="A141" s="55" t="s">
        <v>210</v>
      </c>
      <c r="B141" s="58" t="str">
        <f>VLOOKUP(A141,Überleitungstabelle!$1:$1048576,3,FALSE)</f>
        <v>Speditionskauffrau</v>
      </c>
      <c r="C141" s="58">
        <f>VLOOKUP(Auswahl_Bundesland&amp;A141,Daten_weiblich!$1:$1048576,2,FALSE)</f>
        <v>141</v>
      </c>
      <c r="D141" s="58">
        <f t="shared" si="8"/>
        <v>334</v>
      </c>
      <c r="E141" s="58">
        <f t="shared" si="9"/>
        <v>334141</v>
      </c>
      <c r="G141" s="58">
        <v>139</v>
      </c>
      <c r="H141" t="str">
        <f t="shared" si="10"/>
        <v>Textilgestaltung</v>
      </c>
      <c r="I141">
        <f t="shared" si="11"/>
        <v>7</v>
      </c>
    </row>
    <row r="142" spans="1:9" ht="15">
      <c r="A142" s="55" t="s">
        <v>211</v>
      </c>
      <c r="B142" s="58" t="str">
        <f>VLOOKUP(A142,Überleitungstabelle!$1:$1048576,3,FALSE)</f>
        <v>Speditionslogistik</v>
      </c>
      <c r="C142" s="58">
        <f>VLOOKUP(Auswahl_Bundesland&amp;A142,Daten_weiblich!$1:$1048576,2,FALSE)</f>
        <v>142</v>
      </c>
      <c r="D142" s="58">
        <f t="shared" si="8"/>
        <v>45</v>
      </c>
      <c r="E142" s="58">
        <f t="shared" si="9"/>
        <v>45142</v>
      </c>
      <c r="G142" s="58">
        <v>140</v>
      </c>
      <c r="H142" t="str">
        <f t="shared" si="10"/>
        <v>Hufschmiedin</v>
      </c>
      <c r="I142">
        <f t="shared" si="11"/>
        <v>7</v>
      </c>
    </row>
    <row r="143" spans="1:9" ht="15">
      <c r="A143" s="55" t="s">
        <v>212</v>
      </c>
      <c r="B143" s="58" t="str">
        <f>VLOOKUP(A143,Überleitungstabelle!$1:$1048576,3,FALSE)</f>
        <v>Spenglerin</v>
      </c>
      <c r="C143" s="58">
        <f>VLOOKUP(Auswahl_Bundesland&amp;A143,Daten_weiblich!$1:$1048576,2,FALSE)</f>
        <v>143</v>
      </c>
      <c r="D143" s="58">
        <f t="shared" si="8"/>
        <v>19</v>
      </c>
      <c r="E143" s="58">
        <f t="shared" si="9"/>
        <v>19143</v>
      </c>
      <c r="G143" s="58">
        <v>141</v>
      </c>
      <c r="H143" t="str">
        <f t="shared" si="10"/>
        <v>Feinoptik</v>
      </c>
      <c r="I143">
        <f t="shared" si="11"/>
        <v>7</v>
      </c>
    </row>
    <row r="144" spans="1:9" ht="15">
      <c r="A144" s="55" t="s">
        <v>213</v>
      </c>
      <c r="B144" s="58" t="str">
        <f>VLOOKUP(A144,Überleitungstabelle!$1:$1048576,3,FALSE)</f>
        <v>Sportadministratorin</v>
      </c>
      <c r="C144" s="58">
        <f>VLOOKUP(Auswahl_Bundesland&amp;A144,Daten_weiblich!$1:$1048576,2,FALSE)</f>
        <v>144</v>
      </c>
      <c r="D144" s="58">
        <f t="shared" si="8"/>
        <v>10</v>
      </c>
      <c r="E144" s="58">
        <f t="shared" si="9"/>
        <v>10144</v>
      </c>
      <c r="G144" s="58">
        <v>142</v>
      </c>
      <c r="H144" t="str">
        <f t="shared" si="10"/>
        <v>Steinmetzin</v>
      </c>
      <c r="I144">
        <f t="shared" si="11"/>
        <v>6</v>
      </c>
    </row>
    <row r="145" spans="1:9" ht="15">
      <c r="A145" s="55" t="s">
        <v>214</v>
      </c>
      <c r="B145" s="58" t="str">
        <f>VLOOKUP(A145,Überleitungstabelle!$1:$1048576,3,FALSE)</f>
        <v>Sportgerätefachkraft</v>
      </c>
      <c r="C145" s="58">
        <f>VLOOKUP(Auswahl_Bundesland&amp;A145,Daten_weiblich!$1:$1048576,2,FALSE)</f>
        <v>145</v>
      </c>
      <c r="D145" s="58">
        <f t="shared" si="8"/>
        <v>11</v>
      </c>
      <c r="E145" s="58">
        <f t="shared" si="9"/>
        <v>11145</v>
      </c>
      <c r="G145" s="58">
        <v>143</v>
      </c>
      <c r="H145" t="str">
        <f t="shared" si="10"/>
        <v>Orgelbau</v>
      </c>
      <c r="I145">
        <f t="shared" si="11"/>
        <v>6</v>
      </c>
    </row>
    <row r="146" spans="1:9" ht="15">
      <c r="A146" s="55" t="s">
        <v>567</v>
      </c>
      <c r="B146" s="58" t="str">
        <f>VLOOKUP(A146,Überleitungstabelle!$1:$1048576,3,FALSE)</f>
        <v>Standardisierte Ausbildung Teilqualifikation Metall</v>
      </c>
      <c r="C146" s="58">
        <f>VLOOKUP(Auswahl_Bundesland&amp;A146,Daten_weiblich!$1:$1048576,2,FALSE)</f>
        <v>146</v>
      </c>
      <c r="D146" s="58">
        <f t="shared" si="8"/>
        <v>1</v>
      </c>
      <c r="E146" s="58">
        <f t="shared" si="9"/>
        <v>1146</v>
      </c>
      <c r="G146" s="58">
        <v>144</v>
      </c>
      <c r="H146" t="str">
        <f t="shared" si="10"/>
        <v>Fertigteilhausbau</v>
      </c>
      <c r="I146">
        <f t="shared" si="11"/>
        <v>6</v>
      </c>
    </row>
    <row r="147" spans="1:9" ht="15">
      <c r="A147" s="55" t="s">
        <v>216</v>
      </c>
      <c r="B147" s="58" t="str">
        <f>VLOOKUP(A147,Überleitungstabelle!$1:$1048576,3,FALSE)</f>
        <v>Steinmetzin</v>
      </c>
      <c r="C147" s="58">
        <f>VLOOKUP(Auswahl_Bundesland&amp;A147,Daten_weiblich!$1:$1048576,2,FALSE)</f>
        <v>147</v>
      </c>
      <c r="D147" s="58">
        <f t="shared" si="8"/>
        <v>6</v>
      </c>
      <c r="E147" s="58">
        <f t="shared" si="9"/>
        <v>6147</v>
      </c>
      <c r="G147" s="58">
        <v>145</v>
      </c>
      <c r="H147" t="str">
        <f t="shared" si="10"/>
        <v>Faserverbundtechnik</v>
      </c>
      <c r="I147">
        <f t="shared" si="11"/>
        <v>6</v>
      </c>
    </row>
    <row r="148" spans="1:9" ht="15">
      <c r="A148" s="55" t="s">
        <v>217</v>
      </c>
      <c r="B148" s="58" t="str">
        <f>VLOOKUP(A148,Überleitungstabelle!$1:$1048576,3,FALSE)</f>
        <v>Steinmetztechnik</v>
      </c>
      <c r="C148" s="58">
        <f>VLOOKUP(Auswahl_Bundesland&amp;A148,Daten_weiblich!$1:$1048576,2,FALSE)</f>
        <v>148</v>
      </c>
      <c r="D148" s="58">
        <f t="shared" si="8"/>
        <v>5</v>
      </c>
      <c r="E148" s="58">
        <f t="shared" si="9"/>
        <v>5148</v>
      </c>
      <c r="G148" s="58">
        <v>146</v>
      </c>
      <c r="H148" t="str">
        <f t="shared" si="10"/>
        <v>Backtechnologie</v>
      </c>
      <c r="I148">
        <f t="shared" si="11"/>
        <v>6</v>
      </c>
    </row>
    <row r="149" spans="1:9" ht="15">
      <c r="A149" s="55" t="s">
        <v>219</v>
      </c>
      <c r="B149" s="58" t="str">
        <f>VLOOKUP(A149,Überleitungstabelle!$1:$1048576,3,FALSE)</f>
        <v>Steuerassistenz</v>
      </c>
      <c r="C149" s="58">
        <f>VLOOKUP(Auswahl_Bundesland&amp;A149,Daten_weiblich!$1:$1048576,2,FALSE)</f>
        <v>149</v>
      </c>
      <c r="D149" s="58">
        <f t="shared" si="8"/>
        <v>219</v>
      </c>
      <c r="E149" s="58">
        <f t="shared" si="9"/>
        <v>219149</v>
      </c>
      <c r="G149" s="58">
        <v>147</v>
      </c>
      <c r="H149" t="str">
        <f t="shared" si="10"/>
        <v>Vergolden und Staffieren</v>
      </c>
      <c r="I149">
        <f t="shared" si="11"/>
        <v>5</v>
      </c>
    </row>
    <row r="150" spans="1:9" ht="15">
      <c r="A150" s="55" t="s">
        <v>224</v>
      </c>
      <c r="B150" s="58" t="str">
        <f>VLOOKUP(A150,Überleitungstabelle!$1:$1048576,3,FALSE)</f>
        <v>Stuckateurin und Trockenausbauerin</v>
      </c>
      <c r="C150" s="58">
        <f>VLOOKUP(Auswahl_Bundesland&amp;A150,Daten_weiblich!$1:$1048576,2,FALSE)</f>
        <v>150</v>
      </c>
      <c r="D150" s="58">
        <f t="shared" si="8"/>
        <v>2</v>
      </c>
      <c r="E150" s="58">
        <f t="shared" si="9"/>
        <v>2150</v>
      </c>
      <c r="G150" s="58">
        <v>148</v>
      </c>
      <c r="H150" t="str">
        <f t="shared" si="10"/>
        <v>Uhrmacherin - Zeitmesstechnikerin</v>
      </c>
      <c r="I150">
        <f t="shared" si="11"/>
        <v>5</v>
      </c>
    </row>
    <row r="151" spans="1:9" ht="15">
      <c r="A151" s="55" t="s">
        <v>225</v>
      </c>
      <c r="B151" s="58" t="str">
        <f>VLOOKUP(A151,Überleitungstabelle!$1:$1048576,3,FALSE)</f>
        <v>Systemgastronomiefachkraft</v>
      </c>
      <c r="C151" s="58">
        <f>VLOOKUP(Auswahl_Bundesland&amp;A151,Daten_weiblich!$1:$1048576,2,FALSE)</f>
        <v>151</v>
      </c>
      <c r="D151" s="58">
        <f t="shared" si="8"/>
        <v>154</v>
      </c>
      <c r="E151" s="58">
        <f t="shared" si="9"/>
        <v>154151</v>
      </c>
      <c r="G151" s="58">
        <v>149</v>
      </c>
      <c r="H151" t="str">
        <f t="shared" si="10"/>
        <v>Steinmetztechnik</v>
      </c>
      <c r="I151">
        <f t="shared" si="11"/>
        <v>5</v>
      </c>
    </row>
    <row r="152" spans="1:9" ht="15">
      <c r="A152" s="55" t="s">
        <v>226</v>
      </c>
      <c r="B152" s="58" t="str">
        <f>VLOOKUP(A152,Überleitungstabelle!$1:$1048576,3,FALSE)</f>
        <v>Tapeziererin und Dekorateurin</v>
      </c>
      <c r="C152" s="58">
        <f>VLOOKUP(Auswahl_Bundesland&amp;A152,Daten_weiblich!$1:$1048576,2,FALSE)</f>
        <v>152</v>
      </c>
      <c r="D152" s="58">
        <f t="shared" si="8"/>
        <v>81</v>
      </c>
      <c r="E152" s="58">
        <f t="shared" si="9"/>
        <v>81152</v>
      </c>
      <c r="G152" s="58">
        <v>150</v>
      </c>
      <c r="H152" t="str">
        <f t="shared" si="10"/>
        <v>Polsterin</v>
      </c>
      <c r="I152">
        <f t="shared" si="11"/>
        <v>5</v>
      </c>
    </row>
    <row r="153" spans="1:9" ht="15">
      <c r="A153" s="55" t="s">
        <v>227</v>
      </c>
      <c r="B153" s="58" t="str">
        <f>VLOOKUP(A153,Überleitungstabelle!$1:$1048576,3,FALSE)</f>
        <v>Technische Zeichnerin</v>
      </c>
      <c r="C153" s="58">
        <f>VLOOKUP(Auswahl_Bundesland&amp;A153,Daten_weiblich!$1:$1048576,2,FALSE)</f>
        <v>153</v>
      </c>
      <c r="D153" s="58">
        <f t="shared" si="8"/>
        <v>152</v>
      </c>
      <c r="E153" s="58">
        <f t="shared" si="9"/>
        <v>152153</v>
      </c>
      <c r="G153" s="58">
        <v>151</v>
      </c>
      <c r="H153" t="str">
        <f t="shared" si="10"/>
        <v>Keramikerin</v>
      </c>
      <c r="I153">
        <f t="shared" si="11"/>
        <v>5</v>
      </c>
    </row>
    <row r="154" spans="1:9" ht="15">
      <c r="A154" s="55" t="s">
        <v>228</v>
      </c>
      <c r="B154" s="58" t="str">
        <f>VLOOKUP(A154,Überleitungstabelle!$1:$1048576,3,FALSE)</f>
        <v>Textilchemie</v>
      </c>
      <c r="C154" s="58">
        <f>VLOOKUP(Auswahl_Bundesland&amp;A154,Daten_weiblich!$1:$1048576,2,FALSE)</f>
        <v>154</v>
      </c>
      <c r="D154" s="58">
        <f t="shared" si="8"/>
        <v>10</v>
      </c>
      <c r="E154" s="58">
        <f t="shared" si="9"/>
        <v>10154</v>
      </c>
      <c r="G154" s="58">
        <v>152</v>
      </c>
      <c r="H154" t="str">
        <f t="shared" si="10"/>
        <v>Bekleidungsfertigerin</v>
      </c>
      <c r="I154">
        <f t="shared" si="11"/>
        <v>5</v>
      </c>
    </row>
    <row r="155" spans="1:9" ht="15">
      <c r="A155" s="55" t="s">
        <v>229</v>
      </c>
      <c r="B155" s="58" t="str">
        <f>VLOOKUP(A155,Überleitungstabelle!$1:$1048576,3,FALSE)</f>
        <v>Textilgestaltung</v>
      </c>
      <c r="C155" s="58">
        <f>VLOOKUP(Auswahl_Bundesland&amp;A155,Daten_weiblich!$1:$1048576,2,FALSE)</f>
        <v>155</v>
      </c>
      <c r="D155" s="58">
        <f t="shared" si="8"/>
        <v>7</v>
      </c>
      <c r="E155" s="58">
        <f t="shared" si="9"/>
        <v>7155</v>
      </c>
      <c r="G155" s="58">
        <v>153</v>
      </c>
      <c r="H155" t="str">
        <f t="shared" si="10"/>
        <v>Straßenerhaltungsfachkraft</v>
      </c>
      <c r="I155">
        <f t="shared" si="11"/>
        <v>4</v>
      </c>
    </row>
    <row r="156" spans="1:9" ht="15">
      <c r="A156" s="55" t="s">
        <v>230</v>
      </c>
      <c r="B156" s="58" t="str">
        <f>VLOOKUP(A156,Überleitungstabelle!$1:$1048576,3,FALSE)</f>
        <v>Textilreinigerin</v>
      </c>
      <c r="C156" s="58">
        <f>VLOOKUP(Auswahl_Bundesland&amp;A156,Daten_weiblich!$1:$1048576,2,FALSE)</f>
        <v>156</v>
      </c>
      <c r="D156" s="58">
        <f t="shared" si="8"/>
        <v>9</v>
      </c>
      <c r="E156" s="58">
        <f t="shared" si="9"/>
        <v>9156</v>
      </c>
      <c r="G156" s="58">
        <v>154</v>
      </c>
      <c r="H156" t="str">
        <f t="shared" si="10"/>
        <v>Glas-Verfahrenstechnik</v>
      </c>
      <c r="I156">
        <f t="shared" si="11"/>
        <v>4</v>
      </c>
    </row>
    <row r="157" spans="1:9" ht="15">
      <c r="A157" s="55" t="s">
        <v>231</v>
      </c>
      <c r="B157" s="58" t="str">
        <f>VLOOKUP(A157,Überleitungstabelle!$1:$1048576,3,FALSE)</f>
        <v>Textiltechnologie</v>
      </c>
      <c r="C157" s="58">
        <f>VLOOKUP(Auswahl_Bundesland&amp;A157,Daten_weiblich!$1:$1048576,2,FALSE)</f>
        <v>157</v>
      </c>
      <c r="D157" s="58">
        <f t="shared" si="8"/>
        <v>7</v>
      </c>
      <c r="E157" s="58">
        <f t="shared" si="9"/>
        <v>7157</v>
      </c>
      <c r="G157" s="58">
        <v>155</v>
      </c>
      <c r="H157" t="str">
        <f t="shared" si="10"/>
        <v>Wärme-, Kälte-, Schall- und Brandschutztechnik</v>
      </c>
      <c r="I157">
        <f t="shared" si="11"/>
        <v>4</v>
      </c>
    </row>
    <row r="158" spans="1:9" ht="15">
      <c r="A158" s="55" t="s">
        <v>232</v>
      </c>
      <c r="B158" s="58" t="str">
        <f>VLOOKUP(A158,Überleitungstabelle!$1:$1048576,3,FALSE)</f>
        <v>Tiefbau</v>
      </c>
      <c r="C158" s="58">
        <f>VLOOKUP(Auswahl_Bundesland&amp;A158,Daten_weiblich!$1:$1048576,2,FALSE)</f>
        <v>158</v>
      </c>
      <c r="D158" s="58">
        <f t="shared" si="8"/>
        <v>8</v>
      </c>
      <c r="E158" s="58">
        <f t="shared" si="9"/>
        <v>8158</v>
      </c>
      <c r="G158" s="58">
        <v>156</v>
      </c>
      <c r="H158" t="str">
        <f t="shared" si="10"/>
        <v>Verfahrenstechnik für Getreidewirtschaft</v>
      </c>
      <c r="I158">
        <f t="shared" si="11"/>
        <v>4</v>
      </c>
    </row>
    <row r="159" spans="1:9" ht="15">
      <c r="A159" s="55" t="s">
        <v>234</v>
      </c>
      <c r="B159" s="58" t="str">
        <f>VLOOKUP(A159,Überleitungstabelle!$1:$1048576,3,FALSE)</f>
        <v>Tierärztliche Ordinationsassistenz</v>
      </c>
      <c r="C159" s="58">
        <f>VLOOKUP(Auswahl_Bundesland&amp;A159,Daten_weiblich!$1:$1048576,2,FALSE)</f>
        <v>159</v>
      </c>
      <c r="D159" s="58">
        <f t="shared" si="8"/>
        <v>169</v>
      </c>
      <c r="E159" s="58">
        <f t="shared" si="9"/>
        <v>169159</v>
      </c>
      <c r="G159" s="58">
        <v>157</v>
      </c>
      <c r="H159" t="str">
        <f t="shared" si="10"/>
        <v>Metalldesign</v>
      </c>
      <c r="I159">
        <f t="shared" si="11"/>
        <v>4</v>
      </c>
    </row>
    <row r="160" spans="1:9" ht="15">
      <c r="A160" s="55" t="s">
        <v>235</v>
      </c>
      <c r="B160" s="58" t="str">
        <f>VLOOKUP(A160,Überleitungstabelle!$1:$1048576,3,FALSE)</f>
        <v>Tierpflegerin</v>
      </c>
      <c r="C160" s="58">
        <f>VLOOKUP(Auswahl_Bundesland&amp;A160,Daten_weiblich!$1:$1048576,2,FALSE)</f>
        <v>160</v>
      </c>
      <c r="D160" s="58">
        <f t="shared" si="8"/>
        <v>56</v>
      </c>
      <c r="E160" s="58">
        <f t="shared" si="9"/>
        <v>56160</v>
      </c>
      <c r="G160" s="58">
        <v>158</v>
      </c>
      <c r="H160" t="str">
        <f t="shared" si="10"/>
        <v>Friedhofs- und Ziergärtnerin</v>
      </c>
      <c r="I160">
        <f t="shared" si="11"/>
        <v>4</v>
      </c>
    </row>
    <row r="161" spans="1:9" ht="15">
      <c r="A161" s="55" t="s">
        <v>236</v>
      </c>
      <c r="B161" s="58" t="str">
        <f>VLOOKUP(A161,Überleitungstabelle!$1:$1048576,3,FALSE)</f>
        <v>Tischlerei - Schwerpunkt Allgemeine Tischlerei</v>
      </c>
      <c r="C161" s="58">
        <f>VLOOKUP(Auswahl_Bundesland&amp;A161,Daten_weiblich!$1:$1048576,2,FALSE)</f>
        <v>161</v>
      </c>
      <c r="D161" s="58">
        <f t="shared" si="8"/>
        <v>291</v>
      </c>
      <c r="E161" s="58">
        <f t="shared" si="9"/>
        <v>291161</v>
      </c>
      <c r="G161" s="58">
        <v>159</v>
      </c>
      <c r="H161" t="str">
        <f t="shared" si="10"/>
        <v>Klimagärtnerin</v>
      </c>
      <c r="I161">
        <f t="shared" si="11"/>
        <v>3</v>
      </c>
    </row>
    <row r="162" spans="1:9" ht="15">
      <c r="A162" s="55" t="s">
        <v>238</v>
      </c>
      <c r="B162" s="58" t="str">
        <f>VLOOKUP(A162,Überleitungstabelle!$1:$1048576,3,FALSE)</f>
        <v>Tischlereitechnik - Schwerpunkt Modell- und Formenbau</v>
      </c>
      <c r="C162" s="58">
        <f>VLOOKUP(Auswahl_Bundesland&amp;A162,Daten_weiblich!$1:$1048576,2,FALSE)</f>
        <v>162</v>
      </c>
      <c r="D162" s="58">
        <f t="shared" si="8"/>
        <v>2</v>
      </c>
      <c r="E162" s="58">
        <f t="shared" si="9"/>
        <v>2162</v>
      </c>
      <c r="G162" s="58">
        <v>160</v>
      </c>
      <c r="H162" t="str">
        <f t="shared" si="10"/>
        <v>Prüftechnik - Schwerpunkt Baustoffe</v>
      </c>
      <c r="I162">
        <f t="shared" si="11"/>
        <v>3</v>
      </c>
    </row>
    <row r="163" spans="1:9" ht="15">
      <c r="A163" s="55" t="s">
        <v>239</v>
      </c>
      <c r="B163" s="58" t="str">
        <f>VLOOKUP(A163,Überleitungstabelle!$1:$1048576,3,FALSE)</f>
        <v>Tischlereitechnik - Schwerpunkt Planung</v>
      </c>
      <c r="C163" s="58">
        <f>VLOOKUP(Auswahl_Bundesland&amp;A163,Daten_weiblich!$1:$1048576,2,FALSE)</f>
        <v>163</v>
      </c>
      <c r="D163" s="58">
        <f t="shared" si="8"/>
        <v>100</v>
      </c>
      <c r="E163" s="58">
        <f t="shared" si="9"/>
        <v>100163</v>
      </c>
      <c r="G163" s="58">
        <v>161</v>
      </c>
      <c r="H163" t="str">
        <f t="shared" si="10"/>
        <v>Präparatorin</v>
      </c>
      <c r="I163">
        <f t="shared" si="11"/>
        <v>3</v>
      </c>
    </row>
    <row r="164" spans="1:9" ht="15">
      <c r="A164" s="55" t="s">
        <v>240</v>
      </c>
      <c r="B164" s="58" t="str">
        <f>VLOOKUP(A164,Überleitungstabelle!$1:$1048576,3,FALSE)</f>
        <v>Tischlereitechnik - Schwerpunkt Produktion</v>
      </c>
      <c r="C164" s="58">
        <f>VLOOKUP(Auswahl_Bundesland&amp;A164,Daten_weiblich!$1:$1048576,2,FALSE)</f>
        <v>164</v>
      </c>
      <c r="D164" s="58">
        <f t="shared" si="8"/>
        <v>103</v>
      </c>
      <c r="E164" s="58">
        <f t="shared" si="9"/>
        <v>103164</v>
      </c>
      <c r="G164" s="58">
        <v>162</v>
      </c>
      <c r="H164" t="str">
        <f t="shared" si="10"/>
        <v>Hochbauspezialistin</v>
      </c>
      <c r="I164">
        <f t="shared" si="11"/>
        <v>3</v>
      </c>
    </row>
    <row r="165" spans="1:9" ht="15">
      <c r="A165" s="55" t="s">
        <v>241</v>
      </c>
      <c r="B165" s="58" t="str">
        <f>VLOOKUP(A165,Überleitungstabelle!$1:$1048576,3,FALSE)</f>
        <v>Transportbetontechnik</v>
      </c>
      <c r="C165" s="58">
        <f>VLOOKUP(Auswahl_Bundesland&amp;A165,Daten_weiblich!$1:$1048576,2,FALSE)</f>
        <v>165</v>
      </c>
      <c r="D165" s="58">
        <f t="shared" si="8"/>
        <v>1</v>
      </c>
      <c r="E165" s="58">
        <f t="shared" si="9"/>
        <v>1165</v>
      </c>
      <c r="G165" s="58">
        <v>163</v>
      </c>
      <c r="H165" t="str">
        <f t="shared" si="10"/>
        <v>Harmonikamacherin</v>
      </c>
      <c r="I165">
        <f t="shared" si="11"/>
        <v>3</v>
      </c>
    </row>
    <row r="166" spans="1:9" ht="15">
      <c r="A166" s="55" t="s">
        <v>242</v>
      </c>
      <c r="B166" s="58" t="str">
        <f>VLOOKUP(A166,Überleitungstabelle!$1:$1048576,3,FALSE)</f>
        <v>Uhrmacherin - Zeitmesstechnikerin</v>
      </c>
      <c r="C166" s="58">
        <f>VLOOKUP(Auswahl_Bundesland&amp;A166,Daten_weiblich!$1:$1048576,2,FALSE)</f>
        <v>166</v>
      </c>
      <c r="D166" s="58">
        <f t="shared" si="8"/>
        <v>5</v>
      </c>
      <c r="E166" s="58">
        <f t="shared" si="9"/>
        <v>5166</v>
      </c>
      <c r="G166" s="58">
        <v>164</v>
      </c>
      <c r="H166" t="str">
        <f t="shared" si="10"/>
        <v>Brau- und Getränketechnik</v>
      </c>
      <c r="I166">
        <f t="shared" si="11"/>
        <v>3</v>
      </c>
    </row>
    <row r="167" spans="1:9" ht="15">
      <c r="A167" s="55" t="s">
        <v>243</v>
      </c>
      <c r="B167" s="58" t="str">
        <f>VLOOKUP(A167,Überleitungstabelle!$1:$1048576,3,FALSE)</f>
        <v>Veranstaltungstechnik</v>
      </c>
      <c r="C167" s="58">
        <f>VLOOKUP(Auswahl_Bundesland&amp;A167,Daten_weiblich!$1:$1048576,2,FALSE)</f>
        <v>167</v>
      </c>
      <c r="D167" s="58">
        <f t="shared" si="8"/>
        <v>49</v>
      </c>
      <c r="E167" s="58">
        <f t="shared" si="9"/>
        <v>49167</v>
      </c>
      <c r="G167" s="58">
        <v>165</v>
      </c>
      <c r="H167" t="str">
        <f t="shared" si="10"/>
        <v>Binnenschifffahrt</v>
      </c>
      <c r="I167">
        <f t="shared" si="11"/>
        <v>3</v>
      </c>
    </row>
    <row r="168" spans="1:9" ht="15">
      <c r="A168" s="55" t="s">
        <v>244</v>
      </c>
      <c r="B168" s="58" t="str">
        <f>VLOOKUP(A168,Überleitungstabelle!$1:$1048576,3,FALSE)</f>
        <v>Verfahrenstechnik für Getreidewirtschaft</v>
      </c>
      <c r="C168" s="58">
        <f>VLOOKUP(Auswahl_Bundesland&amp;A168,Daten_weiblich!$1:$1048576,2,FALSE)</f>
        <v>168</v>
      </c>
      <c r="D168" s="58">
        <f t="shared" si="8"/>
        <v>4</v>
      </c>
      <c r="E168" s="58">
        <f t="shared" si="9"/>
        <v>4168</v>
      </c>
      <c r="G168" s="58">
        <v>166</v>
      </c>
      <c r="H168" t="str">
        <f t="shared" si="10"/>
        <v>Berufskraftfahrerin</v>
      </c>
      <c r="I168">
        <f t="shared" si="11"/>
        <v>3</v>
      </c>
    </row>
    <row r="169" spans="1:9" ht="15">
      <c r="A169" s="55" t="s">
        <v>245</v>
      </c>
      <c r="B169" s="58" t="str">
        <f>VLOOKUP(A169,Überleitungstabelle!$1:$1048576,3,FALSE)</f>
        <v>Vergolden und Staffieren</v>
      </c>
      <c r="C169" s="58">
        <f>VLOOKUP(Auswahl_Bundesland&amp;A169,Daten_weiblich!$1:$1048576,2,FALSE)</f>
        <v>169</v>
      </c>
      <c r="D169" s="58">
        <f t="shared" si="8"/>
        <v>5</v>
      </c>
      <c r="E169" s="58">
        <f t="shared" si="9"/>
        <v>5169</v>
      </c>
      <c r="G169" s="58">
        <v>167</v>
      </c>
      <c r="H169" t="str">
        <f t="shared" si="10"/>
        <v>Waffen- und Munitionshändlerin</v>
      </c>
      <c r="I169">
        <f t="shared" si="11"/>
        <v>2</v>
      </c>
    </row>
    <row r="170" spans="1:9" ht="15">
      <c r="A170" s="55" t="s">
        <v>246</v>
      </c>
      <c r="B170" s="58" t="str">
        <f>VLOOKUP(A170,Überleitungstabelle!$1:$1048576,3,FALSE)</f>
        <v>Vermessungs- und Geoinformationstechnik</v>
      </c>
      <c r="C170" s="58">
        <f>VLOOKUP(Auswahl_Bundesland&amp;A170,Daten_weiblich!$1:$1048576,2,FALSE)</f>
        <v>170</v>
      </c>
      <c r="D170" s="58">
        <f t="shared" si="8"/>
        <v>41</v>
      </c>
      <c r="E170" s="58">
        <f t="shared" si="9"/>
        <v>41170</v>
      </c>
      <c r="G170" s="58">
        <v>168</v>
      </c>
      <c r="H170" t="str">
        <f t="shared" si="10"/>
        <v>Tischlereitechnik - Schwerpunkt Modell- und Formenbau</v>
      </c>
      <c r="I170">
        <f t="shared" si="11"/>
        <v>2</v>
      </c>
    </row>
    <row r="171" spans="1:9" ht="15">
      <c r="A171" s="55" t="s">
        <v>247</v>
      </c>
      <c r="B171" s="58" t="str">
        <f>VLOOKUP(A171,Überleitungstabelle!$1:$1048576,3,FALSE)</f>
        <v>Vermessungstechnikerin</v>
      </c>
      <c r="C171" s="58">
        <f>VLOOKUP(Auswahl_Bundesland&amp;A171,Daten_weiblich!$1:$1048576,2,FALSE)</f>
        <v>171</v>
      </c>
      <c r="D171" s="58">
        <f t="shared" si="8"/>
        <v>35</v>
      </c>
      <c r="E171" s="58">
        <f t="shared" si="9"/>
        <v>35171</v>
      </c>
      <c r="G171" s="58">
        <v>169</v>
      </c>
      <c r="H171" t="str">
        <f t="shared" si="10"/>
        <v>Stuckateurin und Trockenausbauerin</v>
      </c>
      <c r="I171">
        <f t="shared" si="11"/>
        <v>2</v>
      </c>
    </row>
    <row r="172" spans="1:9" ht="15">
      <c r="A172" s="55" t="s">
        <v>248</v>
      </c>
      <c r="B172" s="58" t="str">
        <f>VLOOKUP(A172,Überleitungstabelle!$1:$1048576,3,FALSE)</f>
        <v>Verpackungstechnik</v>
      </c>
      <c r="C172" s="58">
        <f>VLOOKUP(Auswahl_Bundesland&amp;A172,Daten_weiblich!$1:$1048576,2,FALSE)</f>
        <v>172</v>
      </c>
      <c r="D172" s="58">
        <f t="shared" si="8"/>
        <v>18</v>
      </c>
      <c r="E172" s="58">
        <f t="shared" si="9"/>
        <v>18172</v>
      </c>
      <c r="G172" s="58">
        <v>170</v>
      </c>
      <c r="H172" t="str">
        <f t="shared" si="10"/>
        <v>Skibautechnik</v>
      </c>
      <c r="I172">
        <f t="shared" si="11"/>
        <v>2</v>
      </c>
    </row>
    <row r="173" spans="1:9" ht="15">
      <c r="A173" s="55" t="s">
        <v>249</v>
      </c>
      <c r="B173" s="58" t="str">
        <f>VLOOKUP(A173,Überleitungstabelle!$1:$1048576,3,FALSE)</f>
        <v>Versicherungskauffrau</v>
      </c>
      <c r="C173" s="58">
        <f>VLOOKUP(Auswahl_Bundesland&amp;A173,Daten_weiblich!$1:$1048576,2,FALSE)</f>
        <v>173</v>
      </c>
      <c r="D173" s="58">
        <f t="shared" si="8"/>
        <v>357</v>
      </c>
      <c r="E173" s="58">
        <f t="shared" si="9"/>
        <v>357173</v>
      </c>
      <c r="G173" s="58">
        <v>171</v>
      </c>
      <c r="H173" t="str">
        <f t="shared" si="10"/>
        <v>Schuhfertigung</v>
      </c>
      <c r="I173">
        <f t="shared" si="11"/>
        <v>2</v>
      </c>
    </row>
    <row r="174" spans="1:9" ht="15">
      <c r="A174" s="55" t="s">
        <v>250</v>
      </c>
      <c r="B174" s="58" t="str">
        <f>VLOOKUP(A174,Überleitungstabelle!$1:$1048576,3,FALSE)</f>
        <v>Verwaltungsassistentin</v>
      </c>
      <c r="C174" s="58">
        <f>VLOOKUP(Auswahl_Bundesland&amp;A174,Daten_weiblich!$1:$1048576,2,FALSE)</f>
        <v>174</v>
      </c>
      <c r="D174" s="58">
        <f t="shared" si="8"/>
        <v>1686</v>
      </c>
      <c r="E174" s="58">
        <f t="shared" si="9"/>
        <v>1686174</v>
      </c>
      <c r="G174" s="58">
        <v>172</v>
      </c>
      <c r="H174" t="str">
        <f t="shared" si="10"/>
        <v>Holzblasinstrumentenerzeugung</v>
      </c>
      <c r="I174">
        <f t="shared" si="11"/>
        <v>2</v>
      </c>
    </row>
    <row r="175" spans="1:9" ht="15">
      <c r="A175" s="55" t="s">
        <v>251</v>
      </c>
      <c r="B175" s="58" t="str">
        <f>VLOOKUP(A175,Überleitungstabelle!$1:$1048576,3,FALSE)</f>
        <v>Waffen- und Munitionshändlerin</v>
      </c>
      <c r="C175" s="58">
        <f>VLOOKUP(Auswahl_Bundesland&amp;A175,Daten_weiblich!$1:$1048576,2,FALSE)</f>
        <v>175</v>
      </c>
      <c r="D175" s="58">
        <f t="shared" si="8"/>
        <v>2</v>
      </c>
      <c r="E175" s="58">
        <f t="shared" si="9"/>
        <v>2175</v>
      </c>
      <c r="G175" s="58">
        <v>173</v>
      </c>
      <c r="H175" t="str">
        <f t="shared" si="10"/>
        <v>Hafnerin</v>
      </c>
      <c r="I175">
        <f t="shared" si="11"/>
        <v>2</v>
      </c>
    </row>
    <row r="176" spans="1:9" ht="15">
      <c r="A176" s="55" t="s">
        <v>253</v>
      </c>
      <c r="B176" s="58" t="str">
        <f>VLOOKUP(A176,Überleitungstabelle!$1:$1048576,3,FALSE)</f>
        <v>Wärme-, Kälte-, Schall- und Brandschutztechnik</v>
      </c>
      <c r="C176" s="58">
        <f>VLOOKUP(Auswahl_Bundesland&amp;A176,Daten_weiblich!$1:$1048576,2,FALSE)</f>
        <v>176</v>
      </c>
      <c r="D176" s="58">
        <f t="shared" si="8"/>
        <v>4</v>
      </c>
      <c r="E176" s="58">
        <f t="shared" si="9"/>
        <v>4176</v>
      </c>
      <c r="G176" s="58">
        <v>174</v>
      </c>
      <c r="H176" t="str">
        <f t="shared" si="10"/>
        <v>Entsorgungs- und Recyclingfachkraft</v>
      </c>
      <c r="I176">
        <f t="shared" si="11"/>
        <v>2</v>
      </c>
    </row>
    <row r="177" spans="1:9" ht="15">
      <c r="A177" s="55" t="s">
        <v>255</v>
      </c>
      <c r="B177" s="58" t="str">
        <f>VLOOKUP(A177,Überleitungstabelle!$1:$1048576,3,FALSE)</f>
        <v>Werkstofftechnik</v>
      </c>
      <c r="C177" s="58">
        <f>VLOOKUP(Auswahl_Bundesland&amp;A177,Daten_weiblich!$1:$1048576,2,FALSE)</f>
        <v>177</v>
      </c>
      <c r="D177" s="58">
        <f t="shared" si="8"/>
        <v>63</v>
      </c>
      <c r="E177" s="58">
        <f t="shared" si="9"/>
        <v>63177</v>
      </c>
      <c r="G177" s="58">
        <v>175</v>
      </c>
      <c r="H177" t="str">
        <f t="shared" si="10"/>
        <v>Bootbauerin</v>
      </c>
      <c r="I177">
        <f t="shared" si="11"/>
        <v>2</v>
      </c>
    </row>
    <row r="178" spans="1:9" ht="15">
      <c r="A178" s="55" t="s">
        <v>257</v>
      </c>
      <c r="B178" s="58" t="str">
        <f>VLOOKUP(A178,Überleitungstabelle!$1:$1048576,3,FALSE)</f>
        <v>Zahnärztliche Fachassistenz</v>
      </c>
      <c r="C178" s="58">
        <f>VLOOKUP(Auswahl_Bundesland&amp;A178,Daten_weiblich!$1:$1048576,2,FALSE)</f>
        <v>178</v>
      </c>
      <c r="D178" s="58">
        <f t="shared" si="8"/>
        <v>586</v>
      </c>
      <c r="E178" s="58">
        <f t="shared" si="9"/>
        <v>586178</v>
      </c>
      <c r="G178" s="58">
        <v>176</v>
      </c>
      <c r="H178" t="str">
        <f t="shared" si="10"/>
        <v>Blechblasinstrumentenerzeugerin</v>
      </c>
      <c r="I178">
        <f t="shared" si="11"/>
        <v>2</v>
      </c>
    </row>
    <row r="179" spans="1:9" ht="15">
      <c r="A179" s="55" t="s">
        <v>258</v>
      </c>
      <c r="B179" s="58" t="str">
        <f>VLOOKUP(A179,Überleitungstabelle!$1:$1048576,3,FALSE)</f>
        <v>Zahntechnik</v>
      </c>
      <c r="C179" s="58">
        <f>VLOOKUP(Auswahl_Bundesland&amp;A179,Daten_weiblich!$1:$1048576,2,FALSE)</f>
        <v>179</v>
      </c>
      <c r="D179" s="58">
        <f t="shared" si="8"/>
        <v>176</v>
      </c>
      <c r="E179" s="58">
        <f t="shared" si="9"/>
        <v>176179</v>
      </c>
      <c r="G179" s="58">
        <v>177</v>
      </c>
      <c r="H179" t="str">
        <f t="shared" si="10"/>
        <v>Bildhauerei</v>
      </c>
      <c r="I179">
        <f t="shared" si="11"/>
        <v>2</v>
      </c>
    </row>
    <row r="180" spans="1:9" ht="15">
      <c r="A180" s="55" t="s">
        <v>23</v>
      </c>
      <c r="B180" s="58" t="str">
        <f>VLOOKUP(A180,Überleitungstabelle!$1:$1048576,3,FALSE)</f>
        <v>Zimmerei</v>
      </c>
      <c r="C180" s="58">
        <f>VLOOKUP(Auswahl_Bundesland&amp;A180,Daten_weiblich!$1:$1048576,2,FALSE)</f>
        <v>180</v>
      </c>
      <c r="D180" s="58">
        <f t="shared" si="8"/>
        <v>30</v>
      </c>
      <c r="E180" s="58">
        <f t="shared" si="9"/>
        <v>30180</v>
      </c>
      <c r="G180" s="58">
        <v>178</v>
      </c>
      <c r="H180" t="str">
        <f t="shared" si="10"/>
        <v>Fernwärmetechnik</v>
      </c>
      <c r="I180">
        <f t="shared" si="11"/>
        <v>1</v>
      </c>
    </row>
    <row r="181" spans="1:9" ht="15">
      <c r="A181" s="55" t="s">
        <v>259</v>
      </c>
      <c r="B181" s="58" t="str">
        <f>VLOOKUP(A181,Überleitungstabelle!$1:$1048576,3,FALSE)</f>
        <v>Zimmereitechnik</v>
      </c>
      <c r="C181" s="58">
        <f>VLOOKUP(Auswahl_Bundesland&amp;A181,Daten_weiblich!$1:$1048576,2,FALSE)</f>
        <v>181</v>
      </c>
      <c r="D181" s="58">
        <f t="shared" si="8"/>
        <v>11</v>
      </c>
      <c r="E181" s="58">
        <f t="shared" si="9"/>
        <v>11181</v>
      </c>
      <c r="G181" s="58">
        <v>179</v>
      </c>
      <c r="H181" t="str">
        <f t="shared" si="10"/>
        <v>Transportbetontechnik</v>
      </c>
      <c r="I181">
        <f t="shared" si="11"/>
        <v>1</v>
      </c>
    </row>
    <row r="182" spans="1:9" ht="15">
      <c r="A182" s="55" t="s">
        <v>568</v>
      </c>
      <c r="B182" s="58" t="str">
        <f>VLOOKUP(A182,Überleitungstabelle!$1:$1048576,3,FALSE)</f>
        <v>Glas-Verfahrenstechnik</v>
      </c>
      <c r="C182" s="58">
        <f>VLOOKUP(Auswahl_Bundesland&amp;A182,Daten_weiblich!$1:$1048576,2,FALSE)</f>
        <v>182</v>
      </c>
      <c r="D182" s="58">
        <f t="shared" si="8"/>
        <v>4</v>
      </c>
      <c r="E182" s="58">
        <f t="shared" si="9"/>
        <v>4182</v>
      </c>
      <c r="G182" s="58">
        <v>180</v>
      </c>
      <c r="H182" t="str">
        <f t="shared" si="10"/>
        <v>Standardisierte Ausbildung Teilqualifikation Metall</v>
      </c>
      <c r="I182">
        <f t="shared" si="11"/>
        <v>1</v>
      </c>
    </row>
    <row r="183" spans="1:9" ht="15">
      <c r="A183" s="55" t="s">
        <v>119</v>
      </c>
      <c r="B183" s="58" t="str">
        <f>VLOOKUP(A183,Überleitungstabelle!$1:$1048576,3,FALSE)</f>
        <v>Gleisbautechnik</v>
      </c>
      <c r="C183" s="58">
        <f>VLOOKUP(Auswahl_Bundesland&amp;A183,Daten_weiblich!$1:$1048576,2,FALSE)</f>
        <v>183</v>
      </c>
      <c r="D183" s="58">
        <f t="shared" si="8"/>
        <v>28</v>
      </c>
      <c r="E183" s="58">
        <f t="shared" si="9"/>
        <v>28183</v>
      </c>
      <c r="G183" s="58">
        <v>181</v>
      </c>
      <c r="H183" t="str">
        <f t="shared" si="10"/>
        <v>Schuhmacherin</v>
      </c>
      <c r="I183">
        <f t="shared" si="11"/>
        <v>1</v>
      </c>
    </row>
    <row r="184" spans="1:9" ht="15">
      <c r="A184" s="55" t="s">
        <v>155</v>
      </c>
      <c r="B184" s="58" t="str">
        <f>VLOOKUP(A184,Überleitungstabelle!$1:$1048576,3,FALSE)</f>
        <v>Labortechnik</v>
      </c>
      <c r="C184" s="58">
        <f>VLOOKUP(Auswahl_Bundesland&amp;A184,Daten_weiblich!$1:$1048576,2,FALSE)</f>
        <v>184</v>
      </c>
      <c r="D184" s="58">
        <f t="shared" si="8"/>
        <v>393</v>
      </c>
      <c r="E184" s="58">
        <f t="shared" si="9"/>
        <v>393184</v>
      </c>
      <c r="G184" s="58">
        <v>182</v>
      </c>
      <c r="H184" t="str">
        <f t="shared" si="10"/>
        <v>Schädlingsbekämpferin</v>
      </c>
      <c r="I184">
        <f t="shared" si="11"/>
        <v>1</v>
      </c>
    </row>
    <row r="185" spans="1:9" ht="15">
      <c r="A185" s="55" t="s">
        <v>569</v>
      </c>
      <c r="B185" s="58" t="str">
        <f>VLOOKUP(A185,Überleitungstabelle!$1:$1048576,3,FALSE)</f>
        <v>Maler- und Beschichtungstechnik</v>
      </c>
      <c r="C185" s="58">
        <f>VLOOKUP(Auswahl_Bundesland&amp;A185,Daten_weiblich!$1:$1048576,2,FALSE)</f>
        <v>185</v>
      </c>
      <c r="D185" s="58">
        <f t="shared" si="8"/>
        <v>343</v>
      </c>
      <c r="E185" s="58">
        <f t="shared" si="9"/>
        <v>343185</v>
      </c>
      <c r="G185" s="58">
        <v>183</v>
      </c>
      <c r="H185" t="str">
        <f t="shared" si="10"/>
        <v>Oberteilherrichterin</v>
      </c>
      <c r="I185">
        <f t="shared" si="11"/>
        <v>1</v>
      </c>
    </row>
    <row r="186" spans="1:9" ht="15">
      <c r="A186" s="55" t="s">
        <v>570</v>
      </c>
      <c r="B186" s="58" t="str">
        <f>VLOOKUP(A186,Überleitungstabelle!$1:$1048576,3,FALSE)</f>
        <v>Medienfachkraft</v>
      </c>
      <c r="C186" s="58">
        <f>VLOOKUP(Auswahl_Bundesland&amp;A186,Daten_weiblich!$1:$1048576,2,FALSE)</f>
        <v>186</v>
      </c>
      <c r="D186" s="58">
        <f t="shared" si="8"/>
        <v>217</v>
      </c>
      <c r="E186" s="58">
        <f t="shared" si="9"/>
        <v>217186</v>
      </c>
      <c r="G186" s="58">
        <v>184</v>
      </c>
      <c r="H186" t="str">
        <f t="shared" si="10"/>
        <v>Kerammalerin</v>
      </c>
      <c r="I186">
        <f t="shared" si="11"/>
        <v>1</v>
      </c>
    </row>
    <row r="187" spans="1:9" ht="15">
      <c r="A187" s="55" t="s">
        <v>571</v>
      </c>
      <c r="B187" s="58" t="str">
        <f>VLOOKUP(A187,Überleitungstabelle!$1:$1048576,3,FALSE)</f>
        <v>Straßenerhaltungsfachkraft</v>
      </c>
      <c r="C187" s="58">
        <f>VLOOKUP(Auswahl_Bundesland&amp;A187,Daten_weiblich!$1:$1048576,2,FALSE)</f>
        <v>187</v>
      </c>
      <c r="D187" s="58">
        <f t="shared" si="8"/>
        <v>4</v>
      </c>
      <c r="E187" s="58">
        <f t="shared" si="9"/>
        <v>4187</v>
      </c>
      <c r="G187" s="58">
        <v>185</v>
      </c>
      <c r="H187" t="str">
        <f t="shared" si="10"/>
        <v>Glasbläserin und Glasinstrumentenerzeugerin</v>
      </c>
      <c r="I187">
        <f t="shared" si="11"/>
        <v>1</v>
      </c>
    </row>
    <row r="188" spans="1:9" ht="15">
      <c r="A188" s="55" t="s">
        <v>572</v>
      </c>
      <c r="B188" s="58" t="str">
        <f>VLOOKUP(A188,Überleitungstabelle!$1:$1048576,3,FALSE)</f>
        <v>Brief-und Paketlogistik</v>
      </c>
      <c r="C188" s="58">
        <f>VLOOKUP(Auswahl_Bundesland&amp;A188,Daten_weiblich!$1:$1048576,2,FALSE)</f>
        <v>188</v>
      </c>
      <c r="D188" s="58">
        <f t="shared" si="8"/>
        <v>36</v>
      </c>
      <c r="E188" s="58">
        <f t="shared" si="9"/>
        <v>36188</v>
      </c>
      <c r="G188" s="58">
        <v>186</v>
      </c>
      <c r="H188" t="str">
        <f t="shared" si="10"/>
        <v>Geoinformationstechnik</v>
      </c>
      <c r="I188">
        <f t="shared" si="11"/>
        <v>1</v>
      </c>
    </row>
    <row r="189" spans="1:9" ht="15">
      <c r="A189" s="55" t="s">
        <v>573</v>
      </c>
      <c r="B189" s="58" t="str">
        <f>VLOOKUP(A189,Überleitungstabelle!$1:$1048576,3,FALSE)</f>
        <v>Fachkraft für vegetarische Kulinarik</v>
      </c>
      <c r="C189" s="58">
        <f>VLOOKUP(Auswahl_Bundesland&amp;A189,Daten_weiblich!$1:$1048576,2,FALSE)</f>
        <v>189</v>
      </c>
      <c r="D189" s="58">
        <f t="shared" si="8"/>
        <v>7</v>
      </c>
      <c r="E189" s="58">
        <f t="shared" si="9"/>
        <v>7189</v>
      </c>
      <c r="G189" s="58">
        <v>187</v>
      </c>
      <c r="H189" t="str">
        <f t="shared" si="10"/>
        <v>Forsttechnik</v>
      </c>
      <c r="I189">
        <f t="shared" si="11"/>
        <v>1</v>
      </c>
    </row>
    <row r="190" spans="1:9" ht="15">
      <c r="A190" s="55" t="s">
        <v>359</v>
      </c>
      <c r="B190" s="58" t="str">
        <f>VLOOKUP(A190,Überleitungstabelle!$1:$1048576,3,FALSE)</f>
        <v>Fernwärmetechnik</v>
      </c>
      <c r="C190" s="58">
        <f>VLOOKUP(Auswahl_Bundesland&amp;A190,Daten_weiblich!$1:$1048576,2,FALSE)</f>
        <v>190</v>
      </c>
      <c r="D190" s="58">
        <f t="shared" si="8"/>
        <v>1</v>
      </c>
      <c r="E190" s="58">
        <f t="shared" si="9"/>
        <v>1190</v>
      </c>
      <c r="G190" s="58">
        <v>188</v>
      </c>
      <c r="H190" t="str">
        <f t="shared" si="10"/>
        <v>Betonfertigteiltechnik</v>
      </c>
      <c r="I190">
        <f t="shared" si="11"/>
        <v>1</v>
      </c>
    </row>
    <row r="191" spans="1:9" ht="15">
      <c r="A191" s="55" t="s">
        <v>574</v>
      </c>
      <c r="B191" s="58" t="str">
        <f>VLOOKUP(A191,Überleitungstabelle!$1:$1048576,3,FALSE)</f>
        <v>Klimagärtnerin</v>
      </c>
      <c r="C191" s="58">
        <f>VLOOKUP(Auswahl_Bundesland&amp;A191,Daten_weiblich!$1:$1048576,2,FALSE)</f>
        <v>191</v>
      </c>
      <c r="D191" s="58">
        <f t="shared" si="8"/>
        <v>3</v>
      </c>
      <c r="E191" s="58">
        <f t="shared" si="9"/>
        <v>3191</v>
      </c>
      <c r="G191" s="58">
        <v>189</v>
      </c>
      <c r="H191" t="str">
        <f t="shared" si="10"/>
        <v>Abwassertechnik</v>
      </c>
      <c r="I191">
        <f t="shared" si="11"/>
        <v>1</v>
      </c>
    </row>
    <row r="192" spans="1:9" ht="15">
      <c r="A192" s="55" t="s">
        <v>51</v>
      </c>
      <c r="B192" s="58" t="str">
        <f>VLOOKUP(A192,Überleitungstabelle!$1:$1048576,3,FALSE)</f>
        <v>Bauwerksabdichtungstechnik</v>
      </c>
      <c r="C192" s="58">
        <f>VLOOKUP(Auswahl_Bundesland&amp;A192,Daten_weiblich!$1:$1048576,2,FALSE)</f>
        <v>192</v>
      </c>
      <c r="D192" s="58">
        <f t="shared" si="8"/>
        <v>0</v>
      </c>
      <c r="E192" s="58">
        <f t="shared" si="9"/>
        <v>192</v>
      </c>
      <c r="G192" s="58">
        <v>190</v>
      </c>
      <c r="H192" t="str">
        <f t="shared" si="10"/>
        <v>Zahntechnische Fachassistenz</v>
      </c>
      <c r="I192">
        <f t="shared" si="11"/>
        <v>0</v>
      </c>
    </row>
    <row r="193" spans="1:9" ht="15">
      <c r="A193" s="55" t="s">
        <v>72</v>
      </c>
      <c r="B193" s="58" t="str">
        <f>VLOOKUP(A193,Überleitungstabelle!$1:$1048576,3,FALSE)</f>
        <v>Büchsenmacherin</v>
      </c>
      <c r="C193" s="58">
        <f>VLOOKUP(Auswahl_Bundesland&amp;A193,Daten_weiblich!$1:$1048576,2,FALSE)</f>
        <v>193</v>
      </c>
      <c r="D193" s="58">
        <f t="shared" si="8"/>
        <v>0</v>
      </c>
      <c r="E193" s="58">
        <f t="shared" si="9"/>
        <v>193</v>
      </c>
      <c r="G193" s="58">
        <v>191</v>
      </c>
      <c r="H193" t="str">
        <f t="shared" si="10"/>
        <v>Waffenmechanikerin</v>
      </c>
      <c r="I193">
        <f t="shared" si="11"/>
        <v>0</v>
      </c>
    </row>
    <row r="194" spans="1:9" ht="15">
      <c r="A194" s="55" t="s">
        <v>79</v>
      </c>
      <c r="B194" s="58" t="str">
        <f>VLOOKUP(A194,Überleitungstabelle!$1:$1048576,3,FALSE)</f>
        <v>Destillateurin</v>
      </c>
      <c r="C194" s="58">
        <f>VLOOKUP(Auswahl_Bundesland&amp;A194,Daten_weiblich!$1:$1048576,2,FALSE)</f>
        <v>194</v>
      </c>
      <c r="D194" s="58">
        <f t="shared" si="8"/>
        <v>0</v>
      </c>
      <c r="E194" s="58">
        <f t="shared" si="9"/>
        <v>194</v>
      </c>
      <c r="G194" s="58">
        <v>192</v>
      </c>
      <c r="H194" t="str">
        <f t="shared" si="10"/>
        <v>Tischlerei - Schwerpunkt Drechslerei</v>
      </c>
      <c r="I194">
        <f t="shared" si="11"/>
        <v>0</v>
      </c>
    </row>
    <row r="195" spans="1:9" ht="15">
      <c r="A195" s="55" t="s">
        <v>94</v>
      </c>
      <c r="B195" s="58" t="str">
        <f>VLOOKUP(A195,Überleitungstabelle!$1:$1048576,3,FALSE)</f>
        <v>Fassbinderin</v>
      </c>
      <c r="C195" s="58">
        <f>VLOOKUP(Auswahl_Bundesland&amp;A195,Daten_weiblich!$1:$1048576,2,FALSE)</f>
        <v>195</v>
      </c>
      <c r="D195" s="58">
        <f t="shared" ref="D195:D254" si="12">IF(ISERROR(INDEX(Matrix_Daten_weiblich,$C195,Spaltenindex)),"",INDEX(Matrix_Daten_weiblich,$C195,Spaltenindex))</f>
        <v>0</v>
      </c>
      <c r="E195" s="58">
        <f t="shared" si="9"/>
        <v>195</v>
      </c>
      <c r="G195" s="58">
        <v>193</v>
      </c>
      <c r="H195" t="str">
        <f t="shared" si="10"/>
        <v>Tiefbauspezialistin</v>
      </c>
      <c r="I195">
        <f t="shared" si="11"/>
        <v>0</v>
      </c>
    </row>
    <row r="196" spans="1:9" ht="15">
      <c r="A196" s="55" t="s">
        <v>144</v>
      </c>
      <c r="B196" s="58" t="str">
        <f>VLOOKUP(A196,Überleitungstabelle!$1:$1048576,3,FALSE)</f>
        <v>Kartonagewarenerzeugerin</v>
      </c>
      <c r="C196" s="58">
        <f>VLOOKUP(Auswahl_Bundesland&amp;A196,Daten_weiblich!$1:$1048576,2,FALSE)</f>
        <v>196</v>
      </c>
      <c r="D196" s="58">
        <f t="shared" si="12"/>
        <v>0</v>
      </c>
      <c r="E196" s="58">
        <f t="shared" ref="E196:E255" si="13">IF(D196="","",D196*(1000)+ROW())</f>
        <v>196</v>
      </c>
      <c r="G196" s="58">
        <v>194</v>
      </c>
      <c r="H196" t="str">
        <f t="shared" ref="H196:H254" si="14">IF(ISERROR(INDEX(B:B,MATCH(LARGE(E:E,$G196),E:E,))),"",INDEX(B:B,MATCH(LARGE(E:E,$G196),E:E,)))</f>
        <v>Streich- und Saiteninstrumentenbau</v>
      </c>
      <c r="I196">
        <f t="shared" ref="I196:I254" si="15">IF(ISERROR(INDEX(D:D,MATCH(LARGE(E:E,$G196),E:E,))),"",INDEX(D:D,MATCH(LARGE(E:E,$G196),E:E,)))</f>
        <v>0</v>
      </c>
    </row>
    <row r="197" spans="1:9" ht="15">
      <c r="A197" s="55" t="s">
        <v>174</v>
      </c>
      <c r="B197" s="58" t="str">
        <f>VLOOKUP(A197,Überleitungstabelle!$1:$1048576,3,FALSE)</f>
        <v>Mobilitätsservice</v>
      </c>
      <c r="C197" s="58">
        <f>VLOOKUP(Auswahl_Bundesland&amp;A197,Daten_weiblich!$1:$1048576,2,FALSE)</f>
        <v>197</v>
      </c>
      <c r="D197" s="58">
        <f t="shared" si="12"/>
        <v>0</v>
      </c>
      <c r="E197" s="58">
        <f t="shared" si="13"/>
        <v>197</v>
      </c>
      <c r="G197" s="58">
        <v>195</v>
      </c>
      <c r="H197" t="str">
        <f t="shared" si="14"/>
        <v>Reprografie</v>
      </c>
      <c r="I197">
        <f t="shared" si="15"/>
        <v>0</v>
      </c>
    </row>
    <row r="198" spans="1:9" ht="15">
      <c r="A198" s="55" t="s">
        <v>185</v>
      </c>
      <c r="B198" s="58" t="str">
        <f>VLOOKUP(A198,Überleitungstabelle!$1:$1048576,3,FALSE)</f>
        <v>Pflasterin</v>
      </c>
      <c r="C198" s="58">
        <f>VLOOKUP(Auswahl_Bundesland&amp;A198,Daten_weiblich!$1:$1048576,2,FALSE)</f>
        <v>198</v>
      </c>
      <c r="D198" s="58">
        <f t="shared" si="12"/>
        <v>0</v>
      </c>
      <c r="E198" s="58">
        <f t="shared" si="13"/>
        <v>198</v>
      </c>
      <c r="G198" s="58">
        <v>196</v>
      </c>
      <c r="H198" t="str">
        <f t="shared" si="14"/>
        <v>Physiklaborantin</v>
      </c>
      <c r="I198">
        <f t="shared" si="15"/>
        <v>0</v>
      </c>
    </row>
    <row r="199" spans="1:9" ht="15">
      <c r="A199" s="55" t="s">
        <v>189</v>
      </c>
      <c r="B199" s="58" t="str">
        <f>VLOOKUP(A199,Überleitungstabelle!$1:$1048576,3,FALSE)</f>
        <v>Physiklaborantin</v>
      </c>
      <c r="C199" s="58">
        <f>VLOOKUP(Auswahl_Bundesland&amp;A199,Daten_weiblich!$1:$1048576,2,FALSE)</f>
        <v>199</v>
      </c>
      <c r="D199" s="58">
        <f t="shared" si="12"/>
        <v>0</v>
      </c>
      <c r="E199" s="58">
        <f t="shared" si="13"/>
        <v>199</v>
      </c>
      <c r="G199" s="58">
        <v>197</v>
      </c>
      <c r="H199" t="str">
        <f t="shared" si="14"/>
        <v>Pflasterin</v>
      </c>
      <c r="I199">
        <f t="shared" si="15"/>
        <v>0</v>
      </c>
    </row>
    <row r="200" spans="1:9" ht="15">
      <c r="A200" s="55" t="s">
        <v>200</v>
      </c>
      <c r="B200" s="58" t="str">
        <f>VLOOKUP(A200,Überleitungstabelle!$1:$1048576,3,FALSE)</f>
        <v>Reprografie</v>
      </c>
      <c r="C200" s="58">
        <f>VLOOKUP(Auswahl_Bundesland&amp;A200,Daten_weiblich!$1:$1048576,2,FALSE)</f>
        <v>200</v>
      </c>
      <c r="D200" s="58">
        <f t="shared" si="12"/>
        <v>0</v>
      </c>
      <c r="E200" s="58">
        <f t="shared" si="13"/>
        <v>200</v>
      </c>
      <c r="G200" s="58">
        <v>198</v>
      </c>
      <c r="H200" t="str">
        <f t="shared" si="14"/>
        <v>Mobilitätsservice</v>
      </c>
      <c r="I200">
        <f t="shared" si="15"/>
        <v>0</v>
      </c>
    </row>
    <row r="201" spans="1:9" ht="15">
      <c r="A201" s="55" t="s">
        <v>223</v>
      </c>
      <c r="B201" s="58" t="str">
        <f>VLOOKUP(A201,Überleitungstabelle!$1:$1048576,3,FALSE)</f>
        <v>Streich- und Saiteninstrumentenbau</v>
      </c>
      <c r="C201" s="58">
        <f>VLOOKUP(Auswahl_Bundesland&amp;A201,Daten_weiblich!$1:$1048576,2,FALSE)</f>
        <v>201</v>
      </c>
      <c r="D201" s="58">
        <f t="shared" si="12"/>
        <v>0</v>
      </c>
      <c r="E201" s="58">
        <f t="shared" si="13"/>
        <v>201</v>
      </c>
      <c r="G201" s="58">
        <v>199</v>
      </c>
      <c r="H201" t="str">
        <f t="shared" si="14"/>
        <v>Kartonagewarenerzeugerin</v>
      </c>
      <c r="I201">
        <f t="shared" si="15"/>
        <v>0</v>
      </c>
    </row>
    <row r="202" spans="1:9" ht="15">
      <c r="A202" s="55" t="s">
        <v>233</v>
      </c>
      <c r="B202" s="58" t="str">
        <f>VLOOKUP(A202,Überleitungstabelle!$1:$1048576,3,FALSE)</f>
        <v>Tiefbauspezialistin</v>
      </c>
      <c r="C202" s="58">
        <f>VLOOKUP(Auswahl_Bundesland&amp;A202,Daten_weiblich!$1:$1048576,2,FALSE)</f>
        <v>202</v>
      </c>
      <c r="D202" s="58">
        <f t="shared" si="12"/>
        <v>0</v>
      </c>
      <c r="E202" s="58">
        <f t="shared" si="13"/>
        <v>202</v>
      </c>
      <c r="G202" s="58">
        <v>200</v>
      </c>
      <c r="H202" t="str">
        <f t="shared" si="14"/>
        <v>Fassbinderin</v>
      </c>
      <c r="I202">
        <f t="shared" si="15"/>
        <v>0</v>
      </c>
    </row>
    <row r="203" spans="1:9" ht="15">
      <c r="A203" s="55" t="s">
        <v>237</v>
      </c>
      <c r="B203" s="58" t="str">
        <f>VLOOKUP(A203,Überleitungstabelle!$1:$1048576,3,FALSE)</f>
        <v>Tischlerei - Schwerpunkt Drechslerei</v>
      </c>
      <c r="C203" s="58">
        <f>VLOOKUP(Auswahl_Bundesland&amp;A203,Daten_weiblich!$1:$1048576,2,FALSE)</f>
        <v>203</v>
      </c>
      <c r="D203" s="58">
        <f t="shared" si="12"/>
        <v>0</v>
      </c>
      <c r="E203" s="58">
        <f t="shared" si="13"/>
        <v>203</v>
      </c>
      <c r="G203" s="58">
        <v>201</v>
      </c>
      <c r="H203" t="str">
        <f t="shared" si="14"/>
        <v>Destillateurin</v>
      </c>
      <c r="I203">
        <f t="shared" si="15"/>
        <v>0</v>
      </c>
    </row>
    <row r="204" spans="1:9" ht="15">
      <c r="A204" s="55" t="s">
        <v>252</v>
      </c>
      <c r="B204" s="58" t="str">
        <f>VLOOKUP(A204,Überleitungstabelle!$1:$1048576,3,FALSE)</f>
        <v>Waffenmechanikerin</v>
      </c>
      <c r="C204" s="58">
        <f>VLOOKUP(Auswahl_Bundesland&amp;A204,Daten_weiblich!$1:$1048576,2,FALSE)</f>
        <v>204</v>
      </c>
      <c r="D204" s="58">
        <f t="shared" si="12"/>
        <v>0</v>
      </c>
      <c r="E204" s="58">
        <f t="shared" si="13"/>
        <v>204</v>
      </c>
      <c r="G204" s="58">
        <v>202</v>
      </c>
      <c r="H204" t="str">
        <f t="shared" si="14"/>
        <v>Büchsenmacherin</v>
      </c>
      <c r="I204">
        <f t="shared" si="15"/>
        <v>0</v>
      </c>
    </row>
    <row r="205" spans="1:9" ht="15">
      <c r="A205" s="55" t="s">
        <v>582</v>
      </c>
      <c r="B205" s="58" t="str">
        <f>VLOOKUP(A205,Überleitungstabelle!$1:$1048576,3,FALSE)</f>
        <v>Zahntechnische Fachassistenz</v>
      </c>
      <c r="C205" s="58">
        <f>VLOOKUP(Auswahl_Bundesland&amp;A205,Daten_weiblich!$1:$1048576,2,FALSE)</f>
        <v>205</v>
      </c>
      <c r="D205" s="58">
        <f t="shared" si="12"/>
        <v>0</v>
      </c>
      <c r="E205" s="58">
        <f t="shared" si="13"/>
        <v>205</v>
      </c>
      <c r="G205" s="58">
        <v>203</v>
      </c>
      <c r="H205" t="str">
        <f t="shared" si="14"/>
        <v>Bauwerksabdichtungstechnik</v>
      </c>
      <c r="I205">
        <f t="shared" si="15"/>
        <v>0</v>
      </c>
    </row>
    <row r="206" spans="1:9">
      <c r="B206" s="58" t="e">
        <f>VLOOKUP(A206,Überleitungstabelle!$1:$1048576,3,FALSE)</f>
        <v>#N/A</v>
      </c>
      <c r="C206" s="58" t="e">
        <f>VLOOKUP(Auswahl_Bundesland&amp;A206,Daten_weiblich!$1:$1048576,2,FALSE)</f>
        <v>#N/A</v>
      </c>
      <c r="D206" s="58" t="str">
        <f t="shared" si="12"/>
        <v/>
      </c>
      <c r="E206" s="58" t="str">
        <f t="shared" si="13"/>
        <v/>
      </c>
      <c r="G206" s="58">
        <v>204</v>
      </c>
      <c r="H206" t="str">
        <f t="shared" si="14"/>
        <v/>
      </c>
      <c r="I206" t="str">
        <f t="shared" si="15"/>
        <v/>
      </c>
    </row>
    <row r="207" spans="1:9">
      <c r="B207" s="58" t="e">
        <f>VLOOKUP(A207,Überleitungstabelle!$1:$1048576,3,FALSE)</f>
        <v>#N/A</v>
      </c>
      <c r="C207" s="58" t="e">
        <f>VLOOKUP(Auswahl_Bundesland&amp;A207,Daten_weiblich!$1:$1048576,2,FALSE)</f>
        <v>#N/A</v>
      </c>
      <c r="D207" s="58" t="str">
        <f t="shared" si="12"/>
        <v/>
      </c>
      <c r="E207" s="58" t="str">
        <f t="shared" si="13"/>
        <v/>
      </c>
      <c r="G207" s="58">
        <v>205</v>
      </c>
      <c r="H207" t="str">
        <f t="shared" si="14"/>
        <v/>
      </c>
      <c r="I207" t="str">
        <f t="shared" si="15"/>
        <v/>
      </c>
    </row>
    <row r="208" spans="1:9">
      <c r="B208" s="58" t="e">
        <f>VLOOKUP(A208,Überleitungstabelle!$1:$1048576,3,FALSE)</f>
        <v>#N/A</v>
      </c>
      <c r="C208" s="58" t="e">
        <f>VLOOKUP(Auswahl_Bundesland&amp;A208,Daten_weiblich!$1:$1048576,2,FALSE)</f>
        <v>#N/A</v>
      </c>
      <c r="D208" s="58" t="str">
        <f t="shared" si="12"/>
        <v/>
      </c>
      <c r="E208" s="58" t="str">
        <f t="shared" si="13"/>
        <v/>
      </c>
      <c r="G208" s="58">
        <v>206</v>
      </c>
      <c r="H208" t="str">
        <f t="shared" si="14"/>
        <v/>
      </c>
      <c r="I208" t="str">
        <f t="shared" si="15"/>
        <v/>
      </c>
    </row>
    <row r="209" spans="2:9">
      <c r="B209" s="58" t="e">
        <f>VLOOKUP(A209,Überleitungstabelle!$1:$1048576,3,FALSE)</f>
        <v>#N/A</v>
      </c>
      <c r="C209" s="58" t="e">
        <f>VLOOKUP(Auswahl_Bundesland&amp;A209,Daten_weiblich!$1:$1048576,2,FALSE)</f>
        <v>#N/A</v>
      </c>
      <c r="D209" s="58" t="str">
        <f t="shared" si="12"/>
        <v/>
      </c>
      <c r="E209" s="58" t="str">
        <f t="shared" si="13"/>
        <v/>
      </c>
      <c r="G209" s="58">
        <v>207</v>
      </c>
      <c r="H209" t="str">
        <f t="shared" si="14"/>
        <v/>
      </c>
      <c r="I209" t="str">
        <f t="shared" si="15"/>
        <v/>
      </c>
    </row>
    <row r="210" spans="2:9">
      <c r="B210" s="58" t="e">
        <f>VLOOKUP(A210,Überleitungstabelle!$1:$1048576,3,FALSE)</f>
        <v>#N/A</v>
      </c>
      <c r="C210" s="58" t="e">
        <f>VLOOKUP(Auswahl_Bundesland&amp;A210,Daten_weiblich!$1:$1048576,2,FALSE)</f>
        <v>#N/A</v>
      </c>
      <c r="D210" s="58" t="str">
        <f t="shared" si="12"/>
        <v/>
      </c>
      <c r="E210" s="58" t="str">
        <f t="shared" si="13"/>
        <v/>
      </c>
      <c r="G210" s="58">
        <v>208</v>
      </c>
      <c r="H210" t="str">
        <f t="shared" si="14"/>
        <v/>
      </c>
      <c r="I210" t="str">
        <f t="shared" si="15"/>
        <v/>
      </c>
    </row>
    <row r="211" spans="2:9">
      <c r="B211" s="58" t="e">
        <f>VLOOKUP(A211,Überleitungstabelle!$1:$1048576,3,FALSE)</f>
        <v>#N/A</v>
      </c>
      <c r="C211" s="58" t="e">
        <f>VLOOKUP(Auswahl_Bundesland&amp;A211,Daten_weiblich!$1:$1048576,2,FALSE)</f>
        <v>#N/A</v>
      </c>
      <c r="D211" s="58" t="str">
        <f t="shared" si="12"/>
        <v/>
      </c>
      <c r="E211" s="58" t="str">
        <f t="shared" si="13"/>
        <v/>
      </c>
      <c r="G211" s="58">
        <v>209</v>
      </c>
      <c r="H211" t="str">
        <f t="shared" si="14"/>
        <v/>
      </c>
      <c r="I211" t="str">
        <f t="shared" si="15"/>
        <v/>
      </c>
    </row>
    <row r="212" spans="2:9">
      <c r="B212" s="58" t="e">
        <f>VLOOKUP(A212,Überleitungstabelle!$1:$1048576,3,FALSE)</f>
        <v>#N/A</v>
      </c>
      <c r="C212" s="58" t="e">
        <f>VLOOKUP(Auswahl_Bundesland&amp;A212,Daten_weiblich!$1:$1048576,2,FALSE)</f>
        <v>#N/A</v>
      </c>
      <c r="D212" s="58" t="str">
        <f t="shared" si="12"/>
        <v/>
      </c>
      <c r="E212" s="58" t="str">
        <f t="shared" si="13"/>
        <v/>
      </c>
      <c r="G212" s="58">
        <v>210</v>
      </c>
      <c r="H212" t="str">
        <f t="shared" si="14"/>
        <v/>
      </c>
      <c r="I212" t="str">
        <f t="shared" si="15"/>
        <v/>
      </c>
    </row>
    <row r="213" spans="2:9">
      <c r="B213" s="58" t="e">
        <f>VLOOKUP(A213,Überleitungstabelle!$1:$1048576,3,FALSE)</f>
        <v>#N/A</v>
      </c>
      <c r="C213" s="58" t="e">
        <f>VLOOKUP(Auswahl_Bundesland&amp;A213,Daten_weiblich!$1:$1048576,2,FALSE)</f>
        <v>#N/A</v>
      </c>
      <c r="D213" s="58" t="str">
        <f t="shared" si="12"/>
        <v/>
      </c>
      <c r="E213" s="58" t="str">
        <f t="shared" si="13"/>
        <v/>
      </c>
      <c r="G213" s="58">
        <v>211</v>
      </c>
      <c r="H213" t="str">
        <f t="shared" si="14"/>
        <v/>
      </c>
      <c r="I213" t="str">
        <f t="shared" si="15"/>
        <v/>
      </c>
    </row>
    <row r="214" spans="2:9">
      <c r="B214" s="58" t="e">
        <f>VLOOKUP(A214,Überleitungstabelle!$1:$1048576,3,FALSE)</f>
        <v>#N/A</v>
      </c>
      <c r="C214" s="58" t="e">
        <f>VLOOKUP(Auswahl_Bundesland&amp;A214,Daten_weiblich!$1:$1048576,2,FALSE)</f>
        <v>#N/A</v>
      </c>
      <c r="D214" s="58" t="str">
        <f t="shared" si="12"/>
        <v/>
      </c>
      <c r="E214" s="58" t="str">
        <f t="shared" si="13"/>
        <v/>
      </c>
      <c r="G214" s="58">
        <v>212</v>
      </c>
      <c r="H214" t="str">
        <f t="shared" si="14"/>
        <v/>
      </c>
      <c r="I214" t="str">
        <f t="shared" si="15"/>
        <v/>
      </c>
    </row>
    <row r="215" spans="2:9">
      <c r="B215" s="58" t="e">
        <f>VLOOKUP(A215,Überleitungstabelle!$1:$1048576,3,FALSE)</f>
        <v>#N/A</v>
      </c>
      <c r="C215" s="58" t="e">
        <f>VLOOKUP(Auswahl_Bundesland&amp;A215,Daten_weiblich!$1:$1048576,2,FALSE)</f>
        <v>#N/A</v>
      </c>
      <c r="D215" s="58" t="str">
        <f t="shared" si="12"/>
        <v/>
      </c>
      <c r="E215" s="58" t="str">
        <f t="shared" si="13"/>
        <v/>
      </c>
      <c r="G215" s="58">
        <v>213</v>
      </c>
      <c r="H215" t="str">
        <f t="shared" si="14"/>
        <v/>
      </c>
      <c r="I215" t="str">
        <f t="shared" si="15"/>
        <v/>
      </c>
    </row>
    <row r="216" spans="2:9">
      <c r="B216" s="58" t="e">
        <f>VLOOKUP(A216,Überleitungstabelle!$1:$1048576,3,FALSE)</f>
        <v>#N/A</v>
      </c>
      <c r="C216" s="58" t="e">
        <f>VLOOKUP(Auswahl_Bundesland&amp;A216,Daten_weiblich!$1:$1048576,2,FALSE)</f>
        <v>#N/A</v>
      </c>
      <c r="D216" s="58" t="str">
        <f t="shared" si="12"/>
        <v/>
      </c>
      <c r="E216" s="58" t="str">
        <f t="shared" si="13"/>
        <v/>
      </c>
      <c r="G216" s="58">
        <v>214</v>
      </c>
      <c r="H216" t="str">
        <f t="shared" si="14"/>
        <v/>
      </c>
      <c r="I216" t="str">
        <f t="shared" si="15"/>
        <v/>
      </c>
    </row>
    <row r="217" spans="2:9">
      <c r="B217" s="58" t="e">
        <f>VLOOKUP(A217,Überleitungstabelle!$1:$1048576,3,FALSE)</f>
        <v>#N/A</v>
      </c>
      <c r="C217" s="58" t="e">
        <f>VLOOKUP(Auswahl_Bundesland&amp;A217,Daten_weiblich!$1:$1048576,2,FALSE)</f>
        <v>#N/A</v>
      </c>
      <c r="D217" s="58" t="str">
        <f t="shared" si="12"/>
        <v/>
      </c>
      <c r="E217" s="58" t="str">
        <f t="shared" si="13"/>
        <v/>
      </c>
      <c r="G217" s="58">
        <v>215</v>
      </c>
      <c r="H217" t="str">
        <f t="shared" si="14"/>
        <v/>
      </c>
      <c r="I217" t="str">
        <f t="shared" si="15"/>
        <v/>
      </c>
    </row>
    <row r="218" spans="2:9">
      <c r="B218" s="58" t="e">
        <f>VLOOKUP(A218,Überleitungstabelle!$1:$1048576,3,FALSE)</f>
        <v>#N/A</v>
      </c>
      <c r="C218" s="58" t="e">
        <f>VLOOKUP(Auswahl_Bundesland&amp;A218,Daten_weiblich!$1:$1048576,2,FALSE)</f>
        <v>#N/A</v>
      </c>
      <c r="D218" s="58" t="str">
        <f t="shared" si="12"/>
        <v/>
      </c>
      <c r="E218" s="58" t="str">
        <f t="shared" si="13"/>
        <v/>
      </c>
      <c r="G218" s="58">
        <v>216</v>
      </c>
      <c r="H218" t="str">
        <f t="shared" si="14"/>
        <v/>
      </c>
      <c r="I218" t="str">
        <f t="shared" si="15"/>
        <v/>
      </c>
    </row>
    <row r="219" spans="2:9">
      <c r="B219" s="58" t="e">
        <f>VLOOKUP(A219,Überleitungstabelle!$1:$1048576,3,FALSE)</f>
        <v>#N/A</v>
      </c>
      <c r="C219" s="58" t="e">
        <f>VLOOKUP(Auswahl_Bundesland&amp;A219,Daten_weiblich!$1:$1048576,2,FALSE)</f>
        <v>#N/A</v>
      </c>
      <c r="D219" s="58" t="str">
        <f t="shared" si="12"/>
        <v/>
      </c>
      <c r="E219" s="58" t="str">
        <f t="shared" si="13"/>
        <v/>
      </c>
      <c r="G219" s="58">
        <v>217</v>
      </c>
      <c r="H219" t="str">
        <f t="shared" si="14"/>
        <v/>
      </c>
      <c r="I219" t="str">
        <f t="shared" si="15"/>
        <v/>
      </c>
    </row>
    <row r="220" spans="2:9">
      <c r="B220" s="58" t="e">
        <f>VLOOKUP(A220,Überleitungstabelle!$1:$1048576,3,FALSE)</f>
        <v>#N/A</v>
      </c>
      <c r="C220" s="58" t="e">
        <f>VLOOKUP(Auswahl_Bundesland&amp;A220,Daten_weiblich!$1:$1048576,2,FALSE)</f>
        <v>#N/A</v>
      </c>
      <c r="D220" s="58" t="str">
        <f t="shared" si="12"/>
        <v/>
      </c>
      <c r="E220" s="58" t="str">
        <f t="shared" si="13"/>
        <v/>
      </c>
      <c r="G220" s="58">
        <v>218</v>
      </c>
      <c r="H220" t="str">
        <f t="shared" si="14"/>
        <v/>
      </c>
      <c r="I220" t="str">
        <f t="shared" si="15"/>
        <v/>
      </c>
    </row>
    <row r="221" spans="2:9">
      <c r="B221" s="58" t="e">
        <f>VLOOKUP(A221,Überleitungstabelle!$1:$1048576,3,FALSE)</f>
        <v>#N/A</v>
      </c>
      <c r="C221" s="58" t="e">
        <f>VLOOKUP(Auswahl_Bundesland&amp;A221,Daten_weiblich!$1:$1048576,2,FALSE)</f>
        <v>#N/A</v>
      </c>
      <c r="D221" s="58" t="str">
        <f t="shared" si="12"/>
        <v/>
      </c>
      <c r="E221" s="58" t="str">
        <f t="shared" si="13"/>
        <v/>
      </c>
      <c r="G221" s="58">
        <v>219</v>
      </c>
      <c r="H221" t="str">
        <f t="shared" si="14"/>
        <v/>
      </c>
      <c r="I221" t="str">
        <f t="shared" si="15"/>
        <v/>
      </c>
    </row>
    <row r="222" spans="2:9">
      <c r="B222" s="58" t="e">
        <f>VLOOKUP(A222,Überleitungstabelle!$1:$1048576,3,FALSE)</f>
        <v>#N/A</v>
      </c>
      <c r="C222" s="58" t="e">
        <f>VLOOKUP(Auswahl_Bundesland&amp;A222,Daten_weiblich!$1:$1048576,2,FALSE)</f>
        <v>#N/A</v>
      </c>
      <c r="D222" s="58" t="str">
        <f t="shared" si="12"/>
        <v/>
      </c>
      <c r="E222" s="58" t="str">
        <f t="shared" si="13"/>
        <v/>
      </c>
      <c r="G222" s="58">
        <v>220</v>
      </c>
      <c r="H222" t="str">
        <f t="shared" si="14"/>
        <v/>
      </c>
      <c r="I222" t="str">
        <f t="shared" si="15"/>
        <v/>
      </c>
    </row>
    <row r="223" spans="2:9">
      <c r="B223" s="58" t="e">
        <f>VLOOKUP(A223,Überleitungstabelle!$1:$1048576,3,FALSE)</f>
        <v>#N/A</v>
      </c>
      <c r="C223" s="58" t="e">
        <f>VLOOKUP(Auswahl_Bundesland&amp;A223,Daten_weiblich!$1:$1048576,2,FALSE)</f>
        <v>#N/A</v>
      </c>
      <c r="D223" s="58" t="str">
        <f t="shared" si="12"/>
        <v/>
      </c>
      <c r="E223" s="58" t="str">
        <f t="shared" si="13"/>
        <v/>
      </c>
      <c r="G223" s="58">
        <v>221</v>
      </c>
      <c r="H223" t="str">
        <f t="shared" si="14"/>
        <v/>
      </c>
      <c r="I223" t="str">
        <f t="shared" si="15"/>
        <v/>
      </c>
    </row>
    <row r="224" spans="2:9">
      <c r="B224" s="58" t="e">
        <f>VLOOKUP(A224,Überleitungstabelle!$1:$1048576,3,FALSE)</f>
        <v>#N/A</v>
      </c>
      <c r="C224" s="58" t="e">
        <f>VLOOKUP(Auswahl_Bundesland&amp;A224,Daten_weiblich!$1:$1048576,2,FALSE)</f>
        <v>#N/A</v>
      </c>
      <c r="D224" s="58" t="str">
        <f t="shared" si="12"/>
        <v/>
      </c>
      <c r="E224" s="58" t="str">
        <f t="shared" si="13"/>
        <v/>
      </c>
      <c r="G224" s="58">
        <v>222</v>
      </c>
      <c r="H224" t="str">
        <f t="shared" si="14"/>
        <v/>
      </c>
      <c r="I224" t="str">
        <f t="shared" si="15"/>
        <v/>
      </c>
    </row>
    <row r="225" spans="2:9">
      <c r="B225" s="58" t="e">
        <f>VLOOKUP(A225,Überleitungstabelle!$1:$1048576,3,FALSE)</f>
        <v>#N/A</v>
      </c>
      <c r="C225" s="58" t="e">
        <f>VLOOKUP(Auswahl_Bundesland&amp;A225,Daten_weiblich!$1:$1048576,2,FALSE)</f>
        <v>#N/A</v>
      </c>
      <c r="D225" s="58" t="str">
        <f t="shared" si="12"/>
        <v/>
      </c>
      <c r="E225" s="58" t="str">
        <f t="shared" si="13"/>
        <v/>
      </c>
      <c r="G225" s="58">
        <v>223</v>
      </c>
      <c r="H225" t="str">
        <f t="shared" si="14"/>
        <v/>
      </c>
      <c r="I225" t="str">
        <f t="shared" si="15"/>
        <v/>
      </c>
    </row>
    <row r="226" spans="2:9">
      <c r="B226" s="58" t="e">
        <f>VLOOKUP(A226,Überleitungstabelle!$1:$1048576,3,FALSE)</f>
        <v>#N/A</v>
      </c>
      <c r="C226" s="58" t="e">
        <f>VLOOKUP(Auswahl_Bundesland&amp;A226,Daten_weiblich!$1:$1048576,2,FALSE)</f>
        <v>#N/A</v>
      </c>
      <c r="D226" s="58" t="str">
        <f t="shared" si="12"/>
        <v/>
      </c>
      <c r="E226" s="58" t="str">
        <f t="shared" si="13"/>
        <v/>
      </c>
      <c r="G226" s="58">
        <v>224</v>
      </c>
      <c r="H226" t="str">
        <f t="shared" si="14"/>
        <v/>
      </c>
      <c r="I226" t="str">
        <f t="shared" si="15"/>
        <v/>
      </c>
    </row>
    <row r="227" spans="2:9">
      <c r="B227" s="58" t="e">
        <f>VLOOKUP(A227,Überleitungstabelle!$1:$1048576,3,FALSE)</f>
        <v>#N/A</v>
      </c>
      <c r="C227" s="58" t="e">
        <f>VLOOKUP(Auswahl_Bundesland&amp;A227,Daten_weiblich!$1:$1048576,2,FALSE)</f>
        <v>#N/A</v>
      </c>
      <c r="D227" s="58" t="str">
        <f t="shared" si="12"/>
        <v/>
      </c>
      <c r="E227" s="58" t="str">
        <f t="shared" si="13"/>
        <v/>
      </c>
      <c r="G227" s="58">
        <v>225</v>
      </c>
      <c r="H227" t="str">
        <f t="shared" si="14"/>
        <v/>
      </c>
      <c r="I227" t="str">
        <f t="shared" si="15"/>
        <v/>
      </c>
    </row>
    <row r="228" spans="2:9">
      <c r="B228" s="58" t="e">
        <f>VLOOKUP(A228,Überleitungstabelle!$1:$1048576,3,FALSE)</f>
        <v>#N/A</v>
      </c>
      <c r="C228" s="58" t="e">
        <f>VLOOKUP(Auswahl_Bundesland&amp;A228,Daten_weiblich!$1:$1048576,2,FALSE)</f>
        <v>#N/A</v>
      </c>
      <c r="D228" s="58" t="str">
        <f t="shared" si="12"/>
        <v/>
      </c>
      <c r="E228" s="58" t="str">
        <f t="shared" si="13"/>
        <v/>
      </c>
      <c r="G228" s="58">
        <v>226</v>
      </c>
      <c r="H228" t="str">
        <f t="shared" si="14"/>
        <v/>
      </c>
      <c r="I228" t="str">
        <f t="shared" si="15"/>
        <v/>
      </c>
    </row>
    <row r="229" spans="2:9">
      <c r="B229" s="58" t="e">
        <f>VLOOKUP(A229,Überleitungstabelle!$1:$1048576,3,FALSE)</f>
        <v>#N/A</v>
      </c>
      <c r="C229" s="58" t="e">
        <f>VLOOKUP(Auswahl_Bundesland&amp;A229,Daten_weiblich!$1:$1048576,2,FALSE)</f>
        <v>#N/A</v>
      </c>
      <c r="D229" s="58" t="str">
        <f t="shared" si="12"/>
        <v/>
      </c>
      <c r="E229" s="58" t="str">
        <f t="shared" si="13"/>
        <v/>
      </c>
      <c r="G229" s="58">
        <v>227</v>
      </c>
      <c r="H229" t="str">
        <f t="shared" si="14"/>
        <v/>
      </c>
      <c r="I229" t="str">
        <f t="shared" si="15"/>
        <v/>
      </c>
    </row>
    <row r="230" spans="2:9">
      <c r="B230" s="58" t="e">
        <f>VLOOKUP(A230,Überleitungstabelle!$1:$1048576,3,FALSE)</f>
        <v>#N/A</v>
      </c>
      <c r="C230" s="58" t="e">
        <f>VLOOKUP(Auswahl_Bundesland&amp;A230,Daten_weiblich!$1:$1048576,2,FALSE)</f>
        <v>#N/A</v>
      </c>
      <c r="D230" s="58" t="str">
        <f t="shared" si="12"/>
        <v/>
      </c>
      <c r="E230" s="58" t="str">
        <f t="shared" si="13"/>
        <v/>
      </c>
      <c r="G230" s="58">
        <v>228</v>
      </c>
      <c r="H230" t="str">
        <f t="shared" si="14"/>
        <v/>
      </c>
      <c r="I230" t="str">
        <f t="shared" si="15"/>
        <v/>
      </c>
    </row>
    <row r="231" spans="2:9">
      <c r="B231" s="58" t="e">
        <f>VLOOKUP(A231,Überleitungstabelle!$1:$1048576,3,FALSE)</f>
        <v>#N/A</v>
      </c>
      <c r="C231" s="58" t="e">
        <f>VLOOKUP(Auswahl_Bundesland&amp;A231,Daten_weiblich!$1:$1048576,2,FALSE)</f>
        <v>#N/A</v>
      </c>
      <c r="D231" s="58" t="str">
        <f t="shared" si="12"/>
        <v/>
      </c>
      <c r="E231" s="58" t="str">
        <f t="shared" si="13"/>
        <v/>
      </c>
      <c r="G231" s="58">
        <v>229</v>
      </c>
      <c r="H231" t="str">
        <f t="shared" si="14"/>
        <v/>
      </c>
      <c r="I231" t="str">
        <f t="shared" si="15"/>
        <v/>
      </c>
    </row>
    <row r="232" spans="2:9">
      <c r="B232" s="58" t="e">
        <f>VLOOKUP(A232,Überleitungstabelle!$1:$1048576,3,FALSE)</f>
        <v>#N/A</v>
      </c>
      <c r="C232" s="58" t="e">
        <f>VLOOKUP(Auswahl_Bundesland&amp;A232,Daten_weiblich!$1:$1048576,2,FALSE)</f>
        <v>#N/A</v>
      </c>
      <c r="D232" s="58" t="str">
        <f t="shared" si="12"/>
        <v/>
      </c>
      <c r="E232" s="58" t="str">
        <f t="shared" si="13"/>
        <v/>
      </c>
      <c r="G232" s="58">
        <v>230</v>
      </c>
      <c r="H232" t="str">
        <f t="shared" si="14"/>
        <v/>
      </c>
      <c r="I232" t="str">
        <f t="shared" si="15"/>
        <v/>
      </c>
    </row>
    <row r="233" spans="2:9">
      <c r="B233" s="58" t="e">
        <f>VLOOKUP(A233,Überleitungstabelle!$1:$1048576,3,FALSE)</f>
        <v>#N/A</v>
      </c>
      <c r="C233" s="58" t="e">
        <f>VLOOKUP(Auswahl_Bundesland&amp;A233,Daten_weiblich!$1:$1048576,2,FALSE)</f>
        <v>#N/A</v>
      </c>
      <c r="D233" s="58" t="str">
        <f t="shared" si="12"/>
        <v/>
      </c>
      <c r="E233" s="58" t="str">
        <f t="shared" si="13"/>
        <v/>
      </c>
      <c r="G233" s="58">
        <v>231</v>
      </c>
      <c r="H233" t="str">
        <f t="shared" si="14"/>
        <v/>
      </c>
      <c r="I233" t="str">
        <f t="shared" si="15"/>
        <v/>
      </c>
    </row>
    <row r="234" spans="2:9">
      <c r="B234" s="58" t="e">
        <f>VLOOKUP(A234,Überleitungstabelle!$1:$1048576,3,FALSE)</f>
        <v>#N/A</v>
      </c>
      <c r="C234" s="58" t="e">
        <f>VLOOKUP(Auswahl_Bundesland&amp;A234,Daten_weiblich!$1:$1048576,2,FALSE)</f>
        <v>#N/A</v>
      </c>
      <c r="D234" s="58" t="str">
        <f t="shared" si="12"/>
        <v/>
      </c>
      <c r="E234" s="58" t="str">
        <f t="shared" si="13"/>
        <v/>
      </c>
      <c r="G234" s="58">
        <v>232</v>
      </c>
      <c r="H234" t="str">
        <f t="shared" si="14"/>
        <v/>
      </c>
      <c r="I234" t="str">
        <f t="shared" si="15"/>
        <v/>
      </c>
    </row>
    <row r="235" spans="2:9">
      <c r="B235" s="58" t="e">
        <f>VLOOKUP(A235,Überleitungstabelle!$1:$1048576,3,FALSE)</f>
        <v>#N/A</v>
      </c>
      <c r="C235" s="58" t="e">
        <f>VLOOKUP(Auswahl_Bundesland&amp;A235,Daten_weiblich!$1:$1048576,2,FALSE)</f>
        <v>#N/A</v>
      </c>
      <c r="D235" s="58" t="str">
        <f t="shared" si="12"/>
        <v/>
      </c>
      <c r="E235" s="58" t="str">
        <f t="shared" si="13"/>
        <v/>
      </c>
      <c r="G235" s="58">
        <v>233</v>
      </c>
      <c r="H235" t="str">
        <f t="shared" si="14"/>
        <v/>
      </c>
      <c r="I235" t="str">
        <f t="shared" si="15"/>
        <v/>
      </c>
    </row>
    <row r="236" spans="2:9">
      <c r="B236" s="58" t="e">
        <f>VLOOKUP(A236,Überleitungstabelle!$1:$1048576,3,FALSE)</f>
        <v>#N/A</v>
      </c>
      <c r="C236" s="58" t="e">
        <f>VLOOKUP(Auswahl_Bundesland&amp;A236,Daten_weiblich!$1:$1048576,2,FALSE)</f>
        <v>#N/A</v>
      </c>
      <c r="D236" s="58" t="str">
        <f t="shared" si="12"/>
        <v/>
      </c>
      <c r="E236" s="58" t="str">
        <f t="shared" si="13"/>
        <v/>
      </c>
      <c r="G236" s="58">
        <v>234</v>
      </c>
      <c r="H236" t="str">
        <f t="shared" si="14"/>
        <v/>
      </c>
      <c r="I236" t="str">
        <f t="shared" si="15"/>
        <v/>
      </c>
    </row>
    <row r="237" spans="2:9">
      <c r="B237" s="58" t="e">
        <f>VLOOKUP(A237,Überleitungstabelle!$1:$1048576,3,FALSE)</f>
        <v>#N/A</v>
      </c>
      <c r="C237" s="58" t="e">
        <f>VLOOKUP(Auswahl_Bundesland&amp;A237,Daten_weiblich!$1:$1048576,2,FALSE)</f>
        <v>#N/A</v>
      </c>
      <c r="D237" s="58" t="str">
        <f t="shared" si="12"/>
        <v/>
      </c>
      <c r="E237" s="58" t="str">
        <f t="shared" si="13"/>
        <v/>
      </c>
      <c r="G237" s="58">
        <v>235</v>
      </c>
      <c r="H237" t="str">
        <f t="shared" si="14"/>
        <v/>
      </c>
      <c r="I237" t="str">
        <f t="shared" si="15"/>
        <v/>
      </c>
    </row>
    <row r="238" spans="2:9">
      <c r="B238" s="58" t="e">
        <f>VLOOKUP(A238,Überleitungstabelle!$1:$1048576,3,FALSE)</f>
        <v>#N/A</v>
      </c>
      <c r="C238" s="58" t="e">
        <f>VLOOKUP(Auswahl_Bundesland&amp;A238,Daten_weiblich!$1:$1048576,2,FALSE)</f>
        <v>#N/A</v>
      </c>
      <c r="D238" s="58" t="str">
        <f t="shared" si="12"/>
        <v/>
      </c>
      <c r="E238" s="58" t="str">
        <f t="shared" si="13"/>
        <v/>
      </c>
      <c r="G238" s="58">
        <v>236</v>
      </c>
      <c r="H238" t="str">
        <f t="shared" si="14"/>
        <v/>
      </c>
      <c r="I238" t="str">
        <f t="shared" si="15"/>
        <v/>
      </c>
    </row>
    <row r="239" spans="2:9">
      <c r="B239" s="58" t="e">
        <f>VLOOKUP(A239,Überleitungstabelle!$1:$1048576,3,FALSE)</f>
        <v>#N/A</v>
      </c>
      <c r="C239" s="58" t="e">
        <f>VLOOKUP(Auswahl_Bundesland&amp;A239,Daten_weiblich!$1:$1048576,2,FALSE)</f>
        <v>#N/A</v>
      </c>
      <c r="D239" s="58" t="str">
        <f t="shared" si="12"/>
        <v/>
      </c>
      <c r="E239" s="58" t="str">
        <f t="shared" si="13"/>
        <v/>
      </c>
      <c r="G239" s="58">
        <v>237</v>
      </c>
      <c r="H239" t="str">
        <f t="shared" si="14"/>
        <v/>
      </c>
      <c r="I239" t="str">
        <f t="shared" si="15"/>
        <v/>
      </c>
    </row>
    <row r="240" spans="2:9">
      <c r="B240" s="58" t="e">
        <f>VLOOKUP(A240,Überleitungstabelle!$1:$1048576,3,FALSE)</f>
        <v>#N/A</v>
      </c>
      <c r="C240" s="58" t="e">
        <f>VLOOKUP(Auswahl_Bundesland&amp;A240,Daten_weiblich!$1:$1048576,2,FALSE)</f>
        <v>#N/A</v>
      </c>
      <c r="D240" s="58" t="str">
        <f t="shared" si="12"/>
        <v/>
      </c>
      <c r="E240" s="58" t="str">
        <f t="shared" si="13"/>
        <v/>
      </c>
      <c r="G240" s="58">
        <v>238</v>
      </c>
      <c r="H240" t="str">
        <f t="shared" si="14"/>
        <v/>
      </c>
      <c r="I240" t="str">
        <f t="shared" si="15"/>
        <v/>
      </c>
    </row>
    <row r="241" spans="2:9">
      <c r="B241" s="58" t="e">
        <f>VLOOKUP(A241,Überleitungstabelle!$1:$1048576,3,FALSE)</f>
        <v>#N/A</v>
      </c>
      <c r="C241" s="58" t="e">
        <f>VLOOKUP(Auswahl_Bundesland&amp;A241,Daten_weiblich!$1:$1048576,2,FALSE)</f>
        <v>#N/A</v>
      </c>
      <c r="D241" s="58" t="str">
        <f t="shared" si="12"/>
        <v/>
      </c>
      <c r="E241" s="58" t="str">
        <f t="shared" si="13"/>
        <v/>
      </c>
      <c r="G241" s="58">
        <v>239</v>
      </c>
      <c r="H241" t="str">
        <f t="shared" si="14"/>
        <v/>
      </c>
      <c r="I241" t="str">
        <f t="shared" si="15"/>
        <v/>
      </c>
    </row>
    <row r="242" spans="2:9">
      <c r="B242" s="58" t="e">
        <f>VLOOKUP(A242,Überleitungstabelle!$1:$1048576,3,FALSE)</f>
        <v>#N/A</v>
      </c>
      <c r="C242" s="58" t="e">
        <f>VLOOKUP(Auswahl_Bundesland&amp;A242,Daten_weiblich!$1:$1048576,2,FALSE)</f>
        <v>#N/A</v>
      </c>
      <c r="D242" s="58" t="str">
        <f t="shared" si="12"/>
        <v/>
      </c>
      <c r="E242" s="58" t="str">
        <f t="shared" si="13"/>
        <v/>
      </c>
      <c r="G242" s="58">
        <v>240</v>
      </c>
      <c r="H242" t="str">
        <f t="shared" si="14"/>
        <v/>
      </c>
      <c r="I242" t="str">
        <f t="shared" si="15"/>
        <v/>
      </c>
    </row>
    <row r="243" spans="2:9">
      <c r="B243" s="58" t="e">
        <f>VLOOKUP(A243,Überleitungstabelle!$1:$1048576,3,FALSE)</f>
        <v>#N/A</v>
      </c>
      <c r="C243" s="58" t="e">
        <f>VLOOKUP(Auswahl_Bundesland&amp;A243,Daten_weiblich!$1:$1048576,2,FALSE)</f>
        <v>#N/A</v>
      </c>
      <c r="D243" s="58" t="str">
        <f t="shared" si="12"/>
        <v/>
      </c>
      <c r="E243" s="58" t="str">
        <f t="shared" si="13"/>
        <v/>
      </c>
      <c r="G243" s="58">
        <v>241</v>
      </c>
      <c r="H243" t="str">
        <f t="shared" si="14"/>
        <v/>
      </c>
      <c r="I243" t="str">
        <f t="shared" si="15"/>
        <v/>
      </c>
    </row>
    <row r="244" spans="2:9">
      <c r="B244" s="58" t="e">
        <f>VLOOKUP(A244,Überleitungstabelle!$1:$1048576,3,FALSE)</f>
        <v>#N/A</v>
      </c>
      <c r="C244" s="58" t="e">
        <f>VLOOKUP(Auswahl_Bundesland&amp;A244,Daten_weiblich!$1:$1048576,2,FALSE)</f>
        <v>#N/A</v>
      </c>
      <c r="D244" s="58" t="str">
        <f t="shared" si="12"/>
        <v/>
      </c>
      <c r="E244" s="58" t="str">
        <f t="shared" si="13"/>
        <v/>
      </c>
      <c r="G244" s="58">
        <v>242</v>
      </c>
      <c r="H244" t="str">
        <f t="shared" si="14"/>
        <v/>
      </c>
      <c r="I244" t="str">
        <f t="shared" si="15"/>
        <v/>
      </c>
    </row>
    <row r="245" spans="2:9">
      <c r="B245" s="58" t="e">
        <f>VLOOKUP(A245,Überleitungstabelle!$1:$1048576,3,FALSE)</f>
        <v>#N/A</v>
      </c>
      <c r="C245" s="58" t="e">
        <f>VLOOKUP(Auswahl_Bundesland&amp;A245,Daten_weiblich!$1:$1048576,2,FALSE)</f>
        <v>#N/A</v>
      </c>
      <c r="D245" s="58" t="str">
        <f t="shared" si="12"/>
        <v/>
      </c>
      <c r="E245" s="58" t="str">
        <f t="shared" si="13"/>
        <v/>
      </c>
      <c r="G245" s="58">
        <v>243</v>
      </c>
      <c r="H245" t="str">
        <f t="shared" si="14"/>
        <v/>
      </c>
      <c r="I245" t="str">
        <f t="shared" si="15"/>
        <v/>
      </c>
    </row>
    <row r="246" spans="2:9">
      <c r="B246" s="58" t="e">
        <f>VLOOKUP(A246,Überleitungstabelle!$1:$1048576,3,FALSE)</f>
        <v>#N/A</v>
      </c>
      <c r="C246" s="58" t="e">
        <f>VLOOKUP(Auswahl_Bundesland&amp;A246,Daten_weiblich!$1:$1048576,2,FALSE)</f>
        <v>#N/A</v>
      </c>
      <c r="D246" s="58" t="str">
        <f t="shared" si="12"/>
        <v/>
      </c>
      <c r="E246" s="58" t="str">
        <f t="shared" si="13"/>
        <v/>
      </c>
      <c r="G246" s="58">
        <v>244</v>
      </c>
      <c r="H246" t="str">
        <f t="shared" si="14"/>
        <v/>
      </c>
      <c r="I246" t="str">
        <f t="shared" si="15"/>
        <v/>
      </c>
    </row>
    <row r="247" spans="2:9">
      <c r="B247" s="58" t="e">
        <f>VLOOKUP(A247,Überleitungstabelle!$1:$1048576,3,FALSE)</f>
        <v>#N/A</v>
      </c>
      <c r="C247" s="58" t="e">
        <f>VLOOKUP(Auswahl_Bundesland&amp;A247,Daten_weiblich!$1:$1048576,2,FALSE)</f>
        <v>#N/A</v>
      </c>
      <c r="D247" s="58" t="str">
        <f t="shared" si="12"/>
        <v/>
      </c>
      <c r="E247" s="58" t="str">
        <f t="shared" si="13"/>
        <v/>
      </c>
      <c r="G247" s="58">
        <v>245</v>
      </c>
      <c r="H247" t="str">
        <f t="shared" si="14"/>
        <v/>
      </c>
      <c r="I247" t="str">
        <f t="shared" si="15"/>
        <v/>
      </c>
    </row>
    <row r="248" spans="2:9">
      <c r="B248" s="58" t="e">
        <f>VLOOKUP(A248,Überleitungstabelle!$1:$1048576,3,FALSE)</f>
        <v>#N/A</v>
      </c>
      <c r="C248" s="58" t="e">
        <f>VLOOKUP(Auswahl_Bundesland&amp;A248,Daten_weiblich!$1:$1048576,2,FALSE)</f>
        <v>#N/A</v>
      </c>
      <c r="D248" s="58" t="str">
        <f t="shared" si="12"/>
        <v/>
      </c>
      <c r="E248" s="58" t="str">
        <f t="shared" si="13"/>
        <v/>
      </c>
      <c r="G248" s="58">
        <v>246</v>
      </c>
      <c r="H248" t="str">
        <f t="shared" si="14"/>
        <v/>
      </c>
      <c r="I248" t="str">
        <f t="shared" si="15"/>
        <v/>
      </c>
    </row>
    <row r="249" spans="2:9">
      <c r="B249" s="58" t="e">
        <f>VLOOKUP(A249,Überleitungstabelle!$1:$1048576,3,FALSE)</f>
        <v>#N/A</v>
      </c>
      <c r="C249" s="58" t="e">
        <f>VLOOKUP(Auswahl_Bundesland&amp;A249,Daten_weiblich!$1:$1048576,2,FALSE)</f>
        <v>#N/A</v>
      </c>
      <c r="D249" s="58" t="str">
        <f t="shared" si="12"/>
        <v/>
      </c>
      <c r="E249" s="58" t="str">
        <f t="shared" si="13"/>
        <v/>
      </c>
      <c r="G249" s="58">
        <v>247</v>
      </c>
      <c r="H249" t="str">
        <f t="shared" si="14"/>
        <v/>
      </c>
      <c r="I249" t="str">
        <f t="shared" si="15"/>
        <v/>
      </c>
    </row>
    <row r="250" spans="2:9">
      <c r="B250" s="58" t="e">
        <f>VLOOKUP(A250,Überleitungstabelle!$1:$1048576,3,FALSE)</f>
        <v>#N/A</v>
      </c>
      <c r="C250" s="58" t="e">
        <f>VLOOKUP(Auswahl_Bundesland&amp;A250,Daten_weiblich!$1:$1048576,2,FALSE)</f>
        <v>#N/A</v>
      </c>
      <c r="D250" s="58" t="str">
        <f t="shared" si="12"/>
        <v/>
      </c>
      <c r="E250" s="58" t="str">
        <f t="shared" si="13"/>
        <v/>
      </c>
      <c r="G250" s="58">
        <v>248</v>
      </c>
      <c r="H250" t="str">
        <f t="shared" si="14"/>
        <v/>
      </c>
      <c r="I250" t="str">
        <f t="shared" si="15"/>
        <v/>
      </c>
    </row>
    <row r="251" spans="2:9">
      <c r="B251" s="58" t="e">
        <f>VLOOKUP(A251,Überleitungstabelle!$1:$1048576,3,FALSE)</f>
        <v>#N/A</v>
      </c>
      <c r="C251" s="58" t="e">
        <f>VLOOKUP(Auswahl_Bundesland&amp;A251,Daten_weiblich!$1:$1048576,2,FALSE)</f>
        <v>#N/A</v>
      </c>
      <c r="D251" s="58" t="str">
        <f t="shared" si="12"/>
        <v/>
      </c>
      <c r="E251" s="58" t="str">
        <f t="shared" si="13"/>
        <v/>
      </c>
      <c r="G251" s="58">
        <v>249</v>
      </c>
      <c r="H251" t="str">
        <f t="shared" si="14"/>
        <v/>
      </c>
      <c r="I251" t="str">
        <f t="shared" si="15"/>
        <v/>
      </c>
    </row>
    <row r="252" spans="2:9">
      <c r="B252" s="58" t="e">
        <f>VLOOKUP(A252,Überleitungstabelle!$1:$1048576,3,FALSE)</f>
        <v>#N/A</v>
      </c>
      <c r="C252" s="58" t="e">
        <f>VLOOKUP(Auswahl_Bundesland&amp;A252,Daten_weiblich!$1:$1048576,2,FALSE)</f>
        <v>#N/A</v>
      </c>
      <c r="D252" s="58" t="str">
        <f t="shared" si="12"/>
        <v/>
      </c>
      <c r="E252" s="58" t="str">
        <f t="shared" si="13"/>
        <v/>
      </c>
      <c r="G252" s="58">
        <v>250</v>
      </c>
      <c r="H252" t="str">
        <f t="shared" si="14"/>
        <v/>
      </c>
      <c r="I252" t="str">
        <f t="shared" si="15"/>
        <v/>
      </c>
    </row>
    <row r="253" spans="2:9">
      <c r="B253" s="58" t="e">
        <f>VLOOKUP(A253,Überleitungstabelle!$1:$1048576,3,FALSE)</f>
        <v>#N/A</v>
      </c>
      <c r="C253" s="58" t="e">
        <f>VLOOKUP(Auswahl_Bundesland&amp;A253,Daten_weiblich!$1:$1048576,2,FALSE)</f>
        <v>#N/A</v>
      </c>
      <c r="D253" s="58" t="str">
        <f t="shared" si="12"/>
        <v/>
      </c>
      <c r="E253" s="58" t="str">
        <f t="shared" si="13"/>
        <v/>
      </c>
      <c r="G253" s="58">
        <v>251</v>
      </c>
      <c r="H253" t="str">
        <f t="shared" si="14"/>
        <v/>
      </c>
      <c r="I253" t="str">
        <f t="shared" si="15"/>
        <v/>
      </c>
    </row>
    <row r="254" spans="2:9">
      <c r="B254" s="58" t="e">
        <f>VLOOKUP(A254,Überleitungstabelle!$1:$1048576,3,FALSE)</f>
        <v>#N/A</v>
      </c>
      <c r="C254" s="58" t="e">
        <f>VLOOKUP(Auswahl_Bundesland&amp;A254,Daten_weiblich!$1:$1048576,2,FALSE)</f>
        <v>#N/A</v>
      </c>
      <c r="D254" s="58" t="str">
        <f t="shared" si="12"/>
        <v/>
      </c>
      <c r="E254" s="58" t="str">
        <f t="shared" si="13"/>
        <v/>
      </c>
      <c r="G254" s="58">
        <v>252</v>
      </c>
      <c r="H254" t="str">
        <f t="shared" si="14"/>
        <v/>
      </c>
      <c r="I254" t="str">
        <f t="shared" si="15"/>
        <v/>
      </c>
    </row>
    <row r="255" spans="2:9">
      <c r="E255" s="58" t="str">
        <f t="shared" si="13"/>
        <v/>
      </c>
      <c r="I255" s="58">
        <f>SUM(I3:I254)</f>
        <v>32845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E82A-F5B8-40B1-A48F-55A4CE4690B0}">
  <dimension ref="A1:BC1595"/>
  <sheetViews>
    <sheetView topLeftCell="A1559" workbookViewId="0">
      <selection activeCell="B1595" sqref="B1595"/>
    </sheetView>
  </sheetViews>
  <sheetFormatPr baseColWidth="10" defaultRowHeight="12.75"/>
  <cols>
    <col min="5" max="6" width="10.7109375" customWidth="1"/>
  </cols>
  <sheetData>
    <row r="1" spans="1:55" s="55" customFormat="1" ht="15">
      <c r="A1"/>
      <c r="B1"/>
      <c r="C1" s="73" t="s">
        <v>272</v>
      </c>
      <c r="D1" t="s">
        <v>37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s="55" customFormat="1" ht="15">
      <c r="A2" s="56" t="s">
        <v>552</v>
      </c>
      <c r="B2" s="56" t="s">
        <v>452</v>
      </c>
      <c r="C2" s="71" t="s">
        <v>38</v>
      </c>
      <c r="D2" t="s">
        <v>29</v>
      </c>
      <c r="E2" s="72" t="s">
        <v>580</v>
      </c>
      <c r="F2" s="72" t="s">
        <v>581</v>
      </c>
      <c r="G2" t="s">
        <v>559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s="55" customFormat="1" ht="15">
      <c r="A3" t="str">
        <f>C3&amp;D3</f>
        <v>ÖsterreichAbwassertechnik</v>
      </c>
      <c r="B3">
        <v>3</v>
      </c>
      <c r="C3" s="55" t="s">
        <v>39</v>
      </c>
      <c r="D3" t="s">
        <v>40</v>
      </c>
      <c r="E3" s="51">
        <v>2</v>
      </c>
      <c r="F3" s="51">
        <v>3</v>
      </c>
      <c r="G3">
        <v>5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1:55" s="55" customFormat="1" ht="15">
      <c r="A4" t="str">
        <f t="shared" ref="A4:A67" si="0">C4&amp;D4</f>
        <v>ÖsterreichApplikationsentwicklung - Coding</v>
      </c>
      <c r="B4">
        <v>4</v>
      </c>
      <c r="C4" s="55" t="s">
        <v>39</v>
      </c>
      <c r="D4" t="s">
        <v>41</v>
      </c>
      <c r="E4" s="51">
        <v>613</v>
      </c>
      <c r="F4" s="51">
        <v>573</v>
      </c>
      <c r="G4">
        <v>533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</row>
    <row r="5" spans="1:55" s="55" customFormat="1" ht="15">
      <c r="A5" t="str">
        <f t="shared" si="0"/>
        <v>ÖsterreichArchiv-, Bibliotheks- und Informationsassistent/Archiv-, Bibliotheks- und In-formationsassistentin</v>
      </c>
      <c r="B5">
        <v>5</v>
      </c>
      <c r="C5" s="55" t="s">
        <v>39</v>
      </c>
      <c r="D5" t="s">
        <v>42</v>
      </c>
      <c r="E5" s="51">
        <v>16</v>
      </c>
      <c r="F5" s="51">
        <v>14</v>
      </c>
      <c r="G5">
        <v>17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s="55" customFormat="1" ht="15">
      <c r="A6" t="str">
        <f t="shared" si="0"/>
        <v>ÖsterreichAssistent/Assistentin in der Sicherheitsverwaltung (gültig bis: 31.08.2026)</v>
      </c>
      <c r="B6">
        <v>6</v>
      </c>
      <c r="C6" s="55" t="s">
        <v>39</v>
      </c>
      <c r="D6" t="s">
        <v>43</v>
      </c>
      <c r="E6" s="51">
        <v>46</v>
      </c>
      <c r="F6" s="51">
        <v>39</v>
      </c>
      <c r="G6">
        <v>35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</row>
    <row r="7" spans="1:55" s="55" customFormat="1" ht="15">
      <c r="A7" t="str">
        <f t="shared" si="0"/>
        <v>ÖsterreichAugenoptik</v>
      </c>
      <c r="B7">
        <v>7</v>
      </c>
      <c r="C7" s="55" t="s">
        <v>39</v>
      </c>
      <c r="D7" t="s">
        <v>44</v>
      </c>
      <c r="E7" s="51">
        <v>186</v>
      </c>
      <c r="F7" s="51">
        <v>177</v>
      </c>
      <c r="G7">
        <v>154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</row>
    <row r="8" spans="1:55" s="55" customFormat="1" ht="15">
      <c r="A8" t="str">
        <f t="shared" si="0"/>
        <v>ÖsterreichBäckerei</v>
      </c>
      <c r="B8">
        <v>8</v>
      </c>
      <c r="C8" s="55" t="s">
        <v>39</v>
      </c>
      <c r="D8" t="s">
        <v>45</v>
      </c>
      <c r="E8" s="51">
        <v>287</v>
      </c>
      <c r="F8" s="51">
        <v>265</v>
      </c>
      <c r="G8">
        <v>244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1:55" s="55" customFormat="1" ht="15">
      <c r="A9" t="str">
        <f t="shared" si="0"/>
        <v>ÖsterreichBacktechnologie (gültig bis: 31.08.2027)</v>
      </c>
      <c r="B9">
        <v>9</v>
      </c>
      <c r="C9" s="55" t="s">
        <v>39</v>
      </c>
      <c r="D9" t="s">
        <v>560</v>
      </c>
      <c r="E9" s="51">
        <v>8</v>
      </c>
      <c r="F9" s="51">
        <v>8</v>
      </c>
      <c r="G9">
        <v>12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s="55" customFormat="1" ht="15">
      <c r="A10" t="str">
        <f t="shared" si="0"/>
        <v>ÖsterreichBahnreise- und Mobilitätsservice (gültig bis: 30.06.2026)</v>
      </c>
      <c r="B10">
        <v>10</v>
      </c>
      <c r="C10" s="55" t="s">
        <v>39</v>
      </c>
      <c r="D10" t="s">
        <v>47</v>
      </c>
      <c r="E10" s="51">
        <v>40</v>
      </c>
      <c r="F10" s="51">
        <v>62</v>
      </c>
      <c r="G10">
        <v>84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s="55" customFormat="1" ht="15">
      <c r="A11" t="str">
        <f t="shared" si="0"/>
        <v>ÖsterreichBankkaufmann/Bankkauffrau</v>
      </c>
      <c r="B11">
        <v>11</v>
      </c>
      <c r="C11" s="55" t="s">
        <v>39</v>
      </c>
      <c r="D11" t="s">
        <v>48</v>
      </c>
      <c r="E11" s="51">
        <v>344</v>
      </c>
      <c r="F11" s="51">
        <v>404</v>
      </c>
      <c r="G11">
        <v>404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s="55" customFormat="1" ht="15">
      <c r="A12" t="str">
        <f t="shared" si="0"/>
        <v>ÖsterreichBautechnische Assistenz</v>
      </c>
      <c r="B12">
        <v>12</v>
      </c>
      <c r="C12" s="55" t="s">
        <v>39</v>
      </c>
      <c r="D12" t="s">
        <v>49</v>
      </c>
      <c r="E12" s="51">
        <v>127</v>
      </c>
      <c r="F12" s="51">
        <v>117</v>
      </c>
      <c r="G12">
        <v>105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s="55" customFormat="1" ht="15">
      <c r="A13" t="str">
        <f t="shared" si="0"/>
        <v>ÖsterreichBautechnischer Zeichner/Bautechnische Zeichnerin</v>
      </c>
      <c r="B13">
        <v>13</v>
      </c>
      <c r="C13" s="55" t="s">
        <v>39</v>
      </c>
      <c r="D13" t="s">
        <v>50</v>
      </c>
      <c r="E13" s="51">
        <v>222</v>
      </c>
      <c r="F13" s="51">
        <v>187</v>
      </c>
      <c r="G13">
        <v>171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s="55" customFormat="1" ht="15">
      <c r="A14" t="str">
        <f t="shared" si="0"/>
        <v>ÖsterreichBauwerksabdichtungstechnik</v>
      </c>
      <c r="B14">
        <v>14</v>
      </c>
      <c r="C14" s="55" t="s">
        <v>39</v>
      </c>
      <c r="D14" t="s">
        <v>51</v>
      </c>
      <c r="E14" s="51">
        <v>26</v>
      </c>
      <c r="F14" s="51">
        <v>24</v>
      </c>
      <c r="G14">
        <v>25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5" s="55" customFormat="1" ht="15">
      <c r="A15" t="str">
        <f t="shared" si="0"/>
        <v>ÖsterreichBekleidungsgestaltung</v>
      </c>
      <c r="B15">
        <v>15</v>
      </c>
      <c r="C15" s="55" t="s">
        <v>39</v>
      </c>
      <c r="D15" t="s">
        <v>53</v>
      </c>
      <c r="E15" s="51">
        <v>15</v>
      </c>
      <c r="F15" s="51">
        <v>12</v>
      </c>
      <c r="G15">
        <v>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5" s="55" customFormat="1" ht="15">
      <c r="A16" t="str">
        <f t="shared" si="0"/>
        <v>ÖsterreichBerufsfotografie</v>
      </c>
      <c r="B16">
        <v>16</v>
      </c>
      <c r="C16" s="55" t="s">
        <v>39</v>
      </c>
      <c r="D16" t="s">
        <v>55</v>
      </c>
      <c r="E16" s="51">
        <v>11</v>
      </c>
      <c r="F16" s="51">
        <v>7</v>
      </c>
      <c r="G16">
        <v>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5" s="55" customFormat="1" ht="15">
      <c r="A17" t="str">
        <f t="shared" si="0"/>
        <v>ÖsterreichBerufskraftfahrer/Berufskraftfahrerin</v>
      </c>
      <c r="B17">
        <v>17</v>
      </c>
      <c r="C17" s="55" t="s">
        <v>39</v>
      </c>
      <c r="D17" t="s">
        <v>56</v>
      </c>
      <c r="E17" s="51">
        <v>31</v>
      </c>
      <c r="F17" s="51">
        <v>32</v>
      </c>
      <c r="G17">
        <v>36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5" s="55" customFormat="1" ht="15">
      <c r="A18" t="str">
        <f t="shared" si="0"/>
        <v>ÖsterreichBeschriftungsdesign und Werbetechnik</v>
      </c>
      <c r="B18">
        <v>18</v>
      </c>
      <c r="C18" s="55" t="s">
        <v>39</v>
      </c>
      <c r="D18" t="s">
        <v>57</v>
      </c>
      <c r="E18" s="51">
        <v>59</v>
      </c>
      <c r="F18" s="51">
        <v>45</v>
      </c>
      <c r="G18">
        <v>49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 s="55" customFormat="1" ht="15">
      <c r="A19" t="str">
        <f t="shared" si="0"/>
        <v>ÖsterreichBetonbau</v>
      </c>
      <c r="B19">
        <v>19</v>
      </c>
      <c r="C19" s="55" t="s">
        <v>39</v>
      </c>
      <c r="D19" t="s">
        <v>58</v>
      </c>
      <c r="E19" s="51">
        <v>724</v>
      </c>
      <c r="F19" s="51">
        <v>689</v>
      </c>
      <c r="G19">
        <v>648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 s="55" customFormat="1" ht="15">
      <c r="A20" t="str">
        <f t="shared" si="0"/>
        <v>ÖsterreichBetonfertigteiltechnik</v>
      </c>
      <c r="B20">
        <v>20</v>
      </c>
      <c r="C20" s="55" t="s">
        <v>39</v>
      </c>
      <c r="D20" t="s">
        <v>59</v>
      </c>
      <c r="E20" s="51">
        <v>49</v>
      </c>
      <c r="F20" s="51">
        <v>45</v>
      </c>
      <c r="G20">
        <v>50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  <row r="21" spans="1:55" s="55" customFormat="1" ht="15">
      <c r="A21" t="str">
        <f t="shared" si="0"/>
        <v>ÖsterreichBetriebsdienstleister/Betriebsdienstleisterin</v>
      </c>
      <c r="B21">
        <v>21</v>
      </c>
      <c r="C21" s="55" t="s">
        <v>39</v>
      </c>
      <c r="D21" t="s">
        <v>60</v>
      </c>
      <c r="E21" s="51">
        <v>11</v>
      </c>
      <c r="F21" s="51">
        <v>8</v>
      </c>
      <c r="G21">
        <v>9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 s="55" customFormat="1" ht="15">
      <c r="A22" t="str">
        <f t="shared" si="0"/>
        <v>ÖsterreichBetriebslogistikkaufmann/Betriebslogistikkauffrau</v>
      </c>
      <c r="B22">
        <v>22</v>
      </c>
      <c r="C22" s="55" t="s">
        <v>39</v>
      </c>
      <c r="D22" t="s">
        <v>61</v>
      </c>
      <c r="E22" s="51">
        <v>1026</v>
      </c>
      <c r="F22" s="51">
        <v>980</v>
      </c>
      <c r="G22">
        <v>966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  <row r="23" spans="1:55" s="55" customFormat="1" ht="15">
      <c r="A23" t="str">
        <f t="shared" si="0"/>
        <v>ÖsterreichBildhauerei</v>
      </c>
      <c r="B23">
        <v>23</v>
      </c>
      <c r="C23" s="55" t="s">
        <v>39</v>
      </c>
      <c r="D23" t="s">
        <v>63</v>
      </c>
      <c r="E23" s="51">
        <v>1</v>
      </c>
      <c r="F23" s="51">
        <v>1</v>
      </c>
      <c r="G23">
        <v>2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</row>
    <row r="24" spans="1:55" s="55" customFormat="1" ht="15">
      <c r="A24" t="str">
        <f t="shared" si="0"/>
        <v>ÖsterreichBinnenschifffahrt</v>
      </c>
      <c r="B24">
        <v>24</v>
      </c>
      <c r="C24" s="55" t="s">
        <v>39</v>
      </c>
      <c r="D24" t="s">
        <v>64</v>
      </c>
      <c r="E24" s="51">
        <v>12</v>
      </c>
      <c r="F24" s="51">
        <v>15</v>
      </c>
      <c r="G24">
        <v>16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</row>
    <row r="25" spans="1:55" s="55" customFormat="1" ht="15">
      <c r="A25" t="str">
        <f t="shared" si="0"/>
        <v>ÖsterreichBlechblasinstrumentenerzeuger/in</v>
      </c>
      <c r="B25">
        <v>25</v>
      </c>
      <c r="C25" s="55" t="s">
        <v>39</v>
      </c>
      <c r="D25" t="s">
        <v>65</v>
      </c>
      <c r="E25" s="51">
        <v>10</v>
      </c>
      <c r="F25" s="51">
        <v>7</v>
      </c>
      <c r="G25">
        <v>6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</row>
    <row r="26" spans="1:55" s="55" customFormat="1" ht="15">
      <c r="A26" t="str">
        <f t="shared" si="0"/>
        <v>ÖsterreichBodenleger/in</v>
      </c>
      <c r="B26">
        <v>26</v>
      </c>
      <c r="C26" s="55" t="s">
        <v>39</v>
      </c>
      <c r="D26" t="s">
        <v>66</v>
      </c>
      <c r="E26" s="51">
        <v>208</v>
      </c>
      <c r="F26" s="51">
        <v>193</v>
      </c>
      <c r="G26">
        <v>189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</row>
    <row r="27" spans="1:55" s="55" customFormat="1" ht="15">
      <c r="A27" t="str">
        <f t="shared" si="0"/>
        <v>ÖsterreichBootbauer/in</v>
      </c>
      <c r="B27">
        <v>27</v>
      </c>
      <c r="C27" s="55" t="s">
        <v>39</v>
      </c>
      <c r="D27" t="s">
        <v>67</v>
      </c>
      <c r="E27" s="51">
        <v>10</v>
      </c>
      <c r="F27" s="51">
        <v>10</v>
      </c>
      <c r="G27">
        <v>13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</row>
    <row r="28" spans="1:55" s="55" customFormat="1" ht="15">
      <c r="A28" t="str">
        <f t="shared" si="0"/>
        <v>ÖsterreichBrau- und Getränketechnik</v>
      </c>
      <c r="B28">
        <v>28</v>
      </c>
      <c r="C28" s="55" t="s">
        <v>39</v>
      </c>
      <c r="D28" t="s">
        <v>68</v>
      </c>
      <c r="E28" s="51">
        <v>61</v>
      </c>
      <c r="F28" s="51">
        <v>60</v>
      </c>
      <c r="G28">
        <v>53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</row>
    <row r="29" spans="1:55" s="55" customFormat="1" ht="15">
      <c r="A29" t="str">
        <f t="shared" si="0"/>
        <v>ÖsterreichBrunnen- und Grundbau</v>
      </c>
      <c r="B29">
        <v>29</v>
      </c>
      <c r="C29" s="55" t="s">
        <v>39</v>
      </c>
      <c r="D29" t="s">
        <v>69</v>
      </c>
      <c r="E29" s="51">
        <v>20</v>
      </c>
      <c r="F29" s="51">
        <v>14</v>
      </c>
      <c r="G29">
        <v>11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 s="55" customFormat="1" ht="15">
      <c r="A30" t="str">
        <f t="shared" si="0"/>
        <v>ÖsterreichBuch- und Medienwirtschaft</v>
      </c>
      <c r="B30">
        <v>30</v>
      </c>
      <c r="C30" s="55" t="s">
        <v>39</v>
      </c>
      <c r="D30" t="s">
        <v>70</v>
      </c>
      <c r="E30" s="51">
        <v>29</v>
      </c>
      <c r="F30" s="51">
        <v>23</v>
      </c>
      <c r="G30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</row>
    <row r="31" spans="1:55" s="55" customFormat="1" ht="15">
      <c r="A31" t="str">
        <f t="shared" si="0"/>
        <v>ÖsterreichBuchbindetechnik und Postpresstechnologie</v>
      </c>
      <c r="B31">
        <v>31</v>
      </c>
      <c r="C31" s="55" t="s">
        <v>39</v>
      </c>
      <c r="D31" t="s">
        <v>71</v>
      </c>
      <c r="E31" s="51">
        <v>26</v>
      </c>
      <c r="F31" s="51">
        <v>21</v>
      </c>
      <c r="G31">
        <v>19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</row>
    <row r="32" spans="1:55" s="55" customFormat="1" ht="15">
      <c r="A32" t="str">
        <f t="shared" si="0"/>
        <v>ÖsterreichBüchsenmacher/in</v>
      </c>
      <c r="B32">
        <v>32</v>
      </c>
      <c r="C32" s="55" t="s">
        <v>39</v>
      </c>
      <c r="D32" t="s">
        <v>72</v>
      </c>
      <c r="E32" s="51">
        <v>5</v>
      </c>
      <c r="F32" s="51">
        <v>8</v>
      </c>
      <c r="G32">
        <v>6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</row>
    <row r="33" spans="1:55" s="55" customFormat="1" ht="15">
      <c r="A33" t="str">
        <f t="shared" si="0"/>
        <v>ÖsterreichBürokaufmann/Bürokauffrau</v>
      </c>
      <c r="B33">
        <v>33</v>
      </c>
      <c r="C33" s="55" t="s">
        <v>39</v>
      </c>
      <c r="D33" t="s">
        <v>73</v>
      </c>
      <c r="E33" s="51">
        <v>959</v>
      </c>
      <c r="F33" s="51">
        <v>899</v>
      </c>
      <c r="G33">
        <v>832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:55" s="55" customFormat="1" ht="15">
      <c r="A34" t="str">
        <f t="shared" si="0"/>
        <v>ÖsterreichChemieverfahrenstechnik</v>
      </c>
      <c r="B34">
        <v>34</v>
      </c>
      <c r="C34" s="55" t="s">
        <v>39</v>
      </c>
      <c r="D34" t="s">
        <v>75</v>
      </c>
      <c r="E34" s="51">
        <v>237</v>
      </c>
      <c r="F34" s="51">
        <v>222</v>
      </c>
      <c r="G34">
        <v>212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</row>
    <row r="35" spans="1:55" s="55" customFormat="1" ht="15">
      <c r="A35" t="str">
        <f t="shared" si="0"/>
        <v>ÖsterreichChocolatier/Chocolatière</v>
      </c>
      <c r="B35">
        <v>35</v>
      </c>
      <c r="C35" s="55" t="s">
        <v>39</v>
      </c>
      <c r="D35" t="s">
        <v>77</v>
      </c>
      <c r="E35" s="51">
        <v>7</v>
      </c>
      <c r="F35" s="51">
        <v>8</v>
      </c>
      <c r="G35">
        <v>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</row>
    <row r="36" spans="1:55" s="55" customFormat="1" ht="15">
      <c r="A36" t="str">
        <f t="shared" si="0"/>
        <v>ÖsterreichDachdecker/Dachdeckerin</v>
      </c>
      <c r="B36">
        <v>36</v>
      </c>
      <c r="C36" s="55" t="s">
        <v>39</v>
      </c>
      <c r="D36" t="s">
        <v>78</v>
      </c>
      <c r="E36" s="51">
        <v>632</v>
      </c>
      <c r="F36" s="51">
        <v>652</v>
      </c>
      <c r="G36">
        <v>659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</row>
    <row r="37" spans="1:55" s="55" customFormat="1" ht="15">
      <c r="A37" t="str">
        <f t="shared" si="0"/>
        <v>ÖsterreichDestillateur/in</v>
      </c>
      <c r="B37">
        <v>37</v>
      </c>
      <c r="C37" s="55" t="s">
        <v>39</v>
      </c>
      <c r="D37" t="s">
        <v>79</v>
      </c>
      <c r="E37" s="51">
        <v>2</v>
      </c>
      <c r="F37" s="51">
        <v>1</v>
      </c>
      <c r="G37">
        <v>2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s="55" customFormat="1" ht="15">
      <c r="A38" t="str">
        <f t="shared" si="0"/>
        <v>ÖsterreichDrogist/Drogistin</v>
      </c>
      <c r="B38">
        <v>38</v>
      </c>
      <c r="C38" s="55" t="s">
        <v>39</v>
      </c>
      <c r="D38" t="s">
        <v>80</v>
      </c>
      <c r="E38" s="51">
        <v>10</v>
      </c>
      <c r="F38" s="51">
        <v>12</v>
      </c>
      <c r="G38">
        <v>10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</row>
    <row r="39" spans="1:55" s="55" customFormat="1" ht="15">
      <c r="A39" t="str">
        <f t="shared" si="0"/>
        <v>ÖsterreichDrucktechnik</v>
      </c>
      <c r="B39">
        <v>39</v>
      </c>
      <c r="C39" s="55" t="s">
        <v>39</v>
      </c>
      <c r="D39" t="s">
        <v>81</v>
      </c>
      <c r="E39" s="51">
        <v>115</v>
      </c>
      <c r="F39" s="51">
        <v>108</v>
      </c>
      <c r="G39">
        <v>105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</row>
    <row r="40" spans="1:55" s="55" customFormat="1" ht="15">
      <c r="A40" t="str">
        <f t="shared" si="0"/>
        <v>ÖsterreichDruckvorstufentechniker/in</v>
      </c>
      <c r="B40">
        <v>40</v>
      </c>
      <c r="C40" s="55" t="s">
        <v>39</v>
      </c>
      <c r="D40" t="s">
        <v>82</v>
      </c>
      <c r="E40" s="51">
        <v>24</v>
      </c>
      <c r="F40" s="51">
        <v>23</v>
      </c>
      <c r="G40">
        <v>25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55" s="55" customFormat="1" ht="15">
      <c r="A41" t="str">
        <f t="shared" si="0"/>
        <v>ÖsterreichE-Commerce-Kaufmann/E-Commerce-Kauffrau</v>
      </c>
      <c r="B41">
        <v>41</v>
      </c>
      <c r="C41" s="55" t="s">
        <v>39</v>
      </c>
      <c r="D41" t="s">
        <v>83</v>
      </c>
      <c r="E41" s="51">
        <v>174</v>
      </c>
      <c r="F41" s="51">
        <v>127</v>
      </c>
      <c r="G41">
        <v>116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</row>
    <row r="42" spans="1:55" s="55" customFormat="1" ht="15">
      <c r="A42" t="str">
        <f t="shared" si="0"/>
        <v>ÖsterreichEDV-Kaufmann/-frau</v>
      </c>
      <c r="B42">
        <v>42</v>
      </c>
      <c r="C42" s="55" t="s">
        <v>39</v>
      </c>
      <c r="D42" t="s">
        <v>84</v>
      </c>
      <c r="E42" s="51">
        <v>53</v>
      </c>
      <c r="F42" s="51">
        <v>49</v>
      </c>
      <c r="G42">
        <v>33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</row>
    <row r="43" spans="1:55" s="55" customFormat="1" ht="15">
      <c r="A43" t="str">
        <f t="shared" si="0"/>
        <v>ÖsterreichEinkäufer/Einkäuferin</v>
      </c>
      <c r="B43">
        <v>43</v>
      </c>
      <c r="C43" s="55" t="s">
        <v>39</v>
      </c>
      <c r="D43" t="s">
        <v>85</v>
      </c>
      <c r="E43" s="51">
        <v>24</v>
      </c>
      <c r="F43" s="51">
        <v>28</v>
      </c>
      <c r="G43">
        <v>25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</row>
    <row r="44" spans="1:55" s="55" customFormat="1" ht="15">
      <c r="A44" t="str">
        <f t="shared" si="0"/>
        <v>ÖsterreichEinzelhandel</v>
      </c>
      <c r="B44">
        <v>44</v>
      </c>
      <c r="C44" s="55" t="s">
        <v>39</v>
      </c>
      <c r="D44" t="s">
        <v>86</v>
      </c>
      <c r="E44" s="51">
        <v>4833</v>
      </c>
      <c r="F44" s="51">
        <v>4711</v>
      </c>
      <c r="G44">
        <v>4598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</row>
    <row r="45" spans="1:55" s="55" customFormat="1" ht="15">
      <c r="A45" t="str">
        <f t="shared" si="0"/>
        <v>ÖsterreichElektronik</v>
      </c>
      <c r="B45">
        <v>45</v>
      </c>
      <c r="C45" s="55" t="s">
        <v>39</v>
      </c>
      <c r="D45" t="s">
        <v>88</v>
      </c>
      <c r="E45" s="51">
        <v>571</v>
      </c>
      <c r="F45" s="51">
        <v>581</v>
      </c>
      <c r="G45">
        <v>557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</row>
    <row r="46" spans="1:55" s="55" customFormat="1" ht="15">
      <c r="A46" t="str">
        <f t="shared" si="0"/>
        <v>ÖsterreichElektrotechnik</v>
      </c>
      <c r="B46">
        <v>46</v>
      </c>
      <c r="C46" s="55" t="s">
        <v>39</v>
      </c>
      <c r="D46" t="s">
        <v>89</v>
      </c>
      <c r="E46" s="51">
        <v>9502</v>
      </c>
      <c r="F46" s="51">
        <v>9367</v>
      </c>
      <c r="G46">
        <v>9030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</row>
    <row r="47" spans="1:55" s="55" customFormat="1" ht="15">
      <c r="A47" t="str">
        <f t="shared" si="0"/>
        <v>ÖsterreichEntsorgungs- und Recyclingfachkraft</v>
      </c>
      <c r="B47">
        <v>47</v>
      </c>
      <c r="C47" s="55" t="s">
        <v>39</v>
      </c>
      <c r="D47" t="s">
        <v>90</v>
      </c>
      <c r="E47" s="51">
        <v>18</v>
      </c>
      <c r="F47" s="51">
        <v>18</v>
      </c>
      <c r="G47">
        <v>21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</row>
    <row r="48" spans="1:55" s="55" customFormat="1" ht="15">
      <c r="A48" t="str">
        <f t="shared" si="0"/>
        <v>ÖsterreichEventkaufmann/Eventkauffrau (gültig bis: 31.08.2026)</v>
      </c>
      <c r="B48">
        <v>48</v>
      </c>
      <c r="C48" s="55" t="s">
        <v>39</v>
      </c>
      <c r="D48" t="s">
        <v>91</v>
      </c>
      <c r="E48" s="51">
        <v>6</v>
      </c>
      <c r="F48" s="51">
        <v>5</v>
      </c>
      <c r="G48">
        <v>4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</row>
    <row r="49" spans="1:55" s="55" customFormat="1" ht="15">
      <c r="A49" t="str">
        <f t="shared" si="0"/>
        <v>ÖsterreichFahrradmechatronik (gültig bis: 31.12.2026)</v>
      </c>
      <c r="B49">
        <v>49</v>
      </c>
      <c r="C49" s="55" t="s">
        <v>39</v>
      </c>
      <c r="D49" t="s">
        <v>92</v>
      </c>
      <c r="E49" s="51">
        <v>216</v>
      </c>
      <c r="F49" s="51">
        <v>198</v>
      </c>
      <c r="G49">
        <v>165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</row>
    <row r="50" spans="1:55" s="55" customFormat="1" ht="15">
      <c r="A50" t="str">
        <f t="shared" si="0"/>
        <v>ÖsterreichFaserverbundtechnik (gültig bis: 31.12.2030)</v>
      </c>
      <c r="B50">
        <v>50</v>
      </c>
      <c r="C50" s="55" t="s">
        <v>39</v>
      </c>
      <c r="D50" t="s">
        <v>93</v>
      </c>
      <c r="E50" s="51"/>
      <c r="F50" s="51">
        <v>8</v>
      </c>
      <c r="G50">
        <v>15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</row>
    <row r="51" spans="1:55" s="55" customFormat="1" ht="15">
      <c r="A51" t="str">
        <f t="shared" si="0"/>
        <v>ÖsterreichFassbinder/in</v>
      </c>
      <c r="B51">
        <v>51</v>
      </c>
      <c r="C51" s="55" t="s">
        <v>39</v>
      </c>
      <c r="D51" t="s">
        <v>94</v>
      </c>
      <c r="E51" s="51">
        <v>7</v>
      </c>
      <c r="F51" s="51">
        <v>4</v>
      </c>
      <c r="G51">
        <v>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</row>
    <row r="52" spans="1:55" s="55" customFormat="1" ht="15">
      <c r="A52" t="str">
        <f t="shared" si="0"/>
        <v>ÖsterreichFeinoptik</v>
      </c>
      <c r="B52">
        <v>52</v>
      </c>
      <c r="C52" s="55" t="s">
        <v>39</v>
      </c>
      <c r="D52" t="s">
        <v>96</v>
      </c>
      <c r="E52" s="51">
        <v>8</v>
      </c>
      <c r="F52" s="51">
        <v>9</v>
      </c>
      <c r="G52">
        <v>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</row>
    <row r="53" spans="1:55" s="55" customFormat="1" ht="15">
      <c r="A53" t="str">
        <f t="shared" si="0"/>
        <v>ÖsterreichFertigteilhausbau</v>
      </c>
      <c r="B53">
        <v>53</v>
      </c>
      <c r="C53" s="55" t="s">
        <v>39</v>
      </c>
      <c r="D53" t="s">
        <v>97</v>
      </c>
      <c r="E53" s="51">
        <v>114</v>
      </c>
      <c r="F53" s="51">
        <v>111</v>
      </c>
      <c r="G53">
        <v>90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</row>
    <row r="54" spans="1:55" s="55" customFormat="1" ht="15">
      <c r="A54" t="str">
        <f t="shared" si="0"/>
        <v>ÖsterreichFertigungsmesstechnik (gültig bis: 31.08.2027)</v>
      </c>
      <c r="B54">
        <v>54</v>
      </c>
      <c r="C54" s="55" t="s">
        <v>39</v>
      </c>
      <c r="D54" t="s">
        <v>98</v>
      </c>
      <c r="E54" s="51">
        <v>43</v>
      </c>
      <c r="F54" s="51">
        <v>53</v>
      </c>
      <c r="G54">
        <v>49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</row>
    <row r="55" spans="1:55" s="55" customFormat="1" ht="15">
      <c r="A55" t="str">
        <f t="shared" si="0"/>
        <v>ÖsterreichFinanz- und Rechnungswesenassistenz</v>
      </c>
      <c r="B55">
        <v>55</v>
      </c>
      <c r="C55" s="55" t="s">
        <v>39</v>
      </c>
      <c r="D55" t="s">
        <v>99</v>
      </c>
      <c r="E55" s="51">
        <v>66</v>
      </c>
      <c r="F55" s="51">
        <v>65</v>
      </c>
      <c r="G55">
        <v>53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</row>
    <row r="56" spans="1:55" s="55" customFormat="1" ht="15">
      <c r="A56" t="str">
        <f t="shared" si="0"/>
        <v>ÖsterreichFinanzdienstleistungskaufmann/ Finanzdienstleistungskauffrau</v>
      </c>
      <c r="B56">
        <v>56</v>
      </c>
      <c r="C56" s="55" t="s">
        <v>39</v>
      </c>
      <c r="D56" t="s">
        <v>100</v>
      </c>
      <c r="E56" s="51">
        <v>9</v>
      </c>
      <c r="F56" s="51">
        <v>15</v>
      </c>
      <c r="G56">
        <v>21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</row>
    <row r="57" spans="1:55" s="55" customFormat="1" ht="15">
      <c r="A57" t="str">
        <f t="shared" si="0"/>
        <v>ÖsterreichFitnessbetreuung</v>
      </c>
      <c r="B57">
        <v>57</v>
      </c>
      <c r="C57" s="55" t="s">
        <v>39</v>
      </c>
      <c r="D57" t="s">
        <v>101</v>
      </c>
      <c r="E57" s="51">
        <v>97</v>
      </c>
      <c r="F57" s="51">
        <v>84</v>
      </c>
      <c r="G57">
        <v>89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</row>
    <row r="58" spans="1:55" s="55" customFormat="1" ht="15">
      <c r="A58" t="str">
        <f t="shared" si="0"/>
        <v>ÖsterreichFleischverarbeitung</v>
      </c>
      <c r="B58">
        <v>58</v>
      </c>
      <c r="C58" s="55" t="s">
        <v>39</v>
      </c>
      <c r="D58" t="s">
        <v>103</v>
      </c>
      <c r="E58" s="51">
        <v>279</v>
      </c>
      <c r="F58" s="51">
        <v>269</v>
      </c>
      <c r="G58">
        <v>241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</row>
    <row r="59" spans="1:55" s="55" customFormat="1" ht="15">
      <c r="A59" t="str">
        <f t="shared" si="0"/>
        <v>ÖsterreichFleischverkauf</v>
      </c>
      <c r="B59">
        <v>59</v>
      </c>
      <c r="C59" s="55" t="s">
        <v>39</v>
      </c>
      <c r="D59" t="s">
        <v>104</v>
      </c>
      <c r="E59" s="51">
        <v>6</v>
      </c>
      <c r="F59" s="51">
        <v>2</v>
      </c>
      <c r="G59">
        <v>2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</row>
    <row r="60" spans="1:55" s="55" customFormat="1" ht="15">
      <c r="A60" t="str">
        <f t="shared" si="0"/>
        <v>ÖsterreichFlorist/Floristin</v>
      </c>
      <c r="B60">
        <v>60</v>
      </c>
      <c r="C60" s="55" t="s">
        <v>39</v>
      </c>
      <c r="D60" t="s">
        <v>105</v>
      </c>
      <c r="E60" s="51">
        <v>17</v>
      </c>
      <c r="F60" s="51">
        <v>16</v>
      </c>
      <c r="G60">
        <v>9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</row>
    <row r="61" spans="1:55" s="55" customFormat="1" ht="15">
      <c r="A61" t="str">
        <f t="shared" si="0"/>
        <v>ÖsterreichForsttechnik</v>
      </c>
      <c r="B61">
        <v>61</v>
      </c>
      <c r="C61" s="55" t="s">
        <v>39</v>
      </c>
      <c r="D61" t="s">
        <v>106</v>
      </c>
      <c r="E61" s="51">
        <v>33</v>
      </c>
      <c r="F61" s="51">
        <v>31</v>
      </c>
      <c r="G61">
        <v>30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</row>
    <row r="62" spans="1:55" s="55" customFormat="1" ht="15">
      <c r="A62" t="str">
        <f t="shared" si="0"/>
        <v>ÖsterreichFoto- und Multimediakaufmann/-frau</v>
      </c>
      <c r="B62">
        <v>62</v>
      </c>
      <c r="C62" s="55" t="s">
        <v>39</v>
      </c>
      <c r="D62" t="s">
        <v>107</v>
      </c>
      <c r="E62" s="51">
        <v>13</v>
      </c>
      <c r="F62" s="51">
        <v>10</v>
      </c>
      <c r="G62">
        <v>12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</row>
    <row r="63" spans="1:55" s="55" customFormat="1" ht="15">
      <c r="A63" t="str">
        <f t="shared" si="0"/>
        <v>ÖsterreichFriedhofs- und Ziergärtner/in</v>
      </c>
      <c r="B63">
        <v>63</v>
      </c>
      <c r="C63" s="55" t="s">
        <v>39</v>
      </c>
      <c r="D63" t="s">
        <v>108</v>
      </c>
      <c r="E63" s="51">
        <v>8</v>
      </c>
      <c r="F63" s="51">
        <v>8</v>
      </c>
      <c r="G63">
        <v>5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</row>
    <row r="64" spans="1:55" s="55" customFormat="1" ht="15">
      <c r="A64" t="str">
        <f t="shared" si="0"/>
        <v>ÖsterreichFriseur (Stylist)/Friseurin (Stylistin)</v>
      </c>
      <c r="B64">
        <v>64</v>
      </c>
      <c r="C64" s="55" t="s">
        <v>39</v>
      </c>
      <c r="D64" t="s">
        <v>109</v>
      </c>
      <c r="E64" s="51">
        <v>430</v>
      </c>
      <c r="F64" s="51">
        <v>416</v>
      </c>
      <c r="G64">
        <v>441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</row>
    <row r="65" spans="1:55" s="55" customFormat="1" ht="15">
      <c r="A65" t="str">
        <f t="shared" si="0"/>
        <v>ÖsterreichFußpflege (Podologie)</v>
      </c>
      <c r="B65">
        <v>65</v>
      </c>
      <c r="C65" s="55" t="s">
        <v>39</v>
      </c>
      <c r="D65" t="s">
        <v>561</v>
      </c>
      <c r="E65" s="51">
        <v>6</v>
      </c>
      <c r="F65" s="51">
        <v>2</v>
      </c>
      <c r="G65">
        <v>3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</row>
    <row r="66" spans="1:55" s="55" customFormat="1" ht="15">
      <c r="A66" t="str">
        <f t="shared" si="0"/>
        <v>ÖsterreichGarten- und Grünflächengestaltung</v>
      </c>
      <c r="B66">
        <v>66</v>
      </c>
      <c r="C66" s="55" t="s">
        <v>39</v>
      </c>
      <c r="D66" t="s">
        <v>110</v>
      </c>
      <c r="E66" s="51">
        <v>362</v>
      </c>
      <c r="F66" s="51">
        <v>352</v>
      </c>
      <c r="G66">
        <v>333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</row>
    <row r="67" spans="1:55" s="55" customFormat="1" ht="15">
      <c r="A67" t="str">
        <f t="shared" si="0"/>
        <v>ÖsterreichGastronomiefachmann/Gastronomiefachfrau</v>
      </c>
      <c r="B67">
        <v>67</v>
      </c>
      <c r="C67" s="55" t="s">
        <v>39</v>
      </c>
      <c r="D67" t="s">
        <v>111</v>
      </c>
      <c r="E67" s="51">
        <v>478</v>
      </c>
      <c r="F67" s="51">
        <v>510</v>
      </c>
      <c r="G67">
        <v>539</v>
      </c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</row>
    <row r="68" spans="1:55" s="55" customFormat="1" ht="15">
      <c r="A68" t="str">
        <f t="shared" ref="A68:A131" si="1">C68&amp;D68</f>
        <v>ÖsterreichGeoinformationstechnik (gültig bis: 30.06.2024)</v>
      </c>
      <c r="B68">
        <v>68</v>
      </c>
      <c r="C68" s="55" t="s">
        <v>39</v>
      </c>
      <c r="D68" t="s">
        <v>112</v>
      </c>
      <c r="E68" s="51">
        <v>28</v>
      </c>
      <c r="F68" s="51">
        <v>18</v>
      </c>
      <c r="G68">
        <v>9</v>
      </c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</row>
    <row r="69" spans="1:55" s="55" customFormat="1" ht="15">
      <c r="A69" t="str">
        <f t="shared" si="1"/>
        <v>ÖsterreichGießereitechnik</v>
      </c>
      <c r="B69">
        <v>69</v>
      </c>
      <c r="C69" s="55" t="s">
        <v>39</v>
      </c>
      <c r="D69" t="s">
        <v>114</v>
      </c>
      <c r="E69" s="51">
        <v>22</v>
      </c>
      <c r="F69" s="51">
        <v>25</v>
      </c>
      <c r="G69">
        <v>23</v>
      </c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</row>
    <row r="70" spans="1:55" s="55" customFormat="1" ht="15">
      <c r="A70" t="str">
        <f t="shared" si="1"/>
        <v>ÖsterreichGlasbautechnik</v>
      </c>
      <c r="B70">
        <v>70</v>
      </c>
      <c r="C70" s="55" t="s">
        <v>39</v>
      </c>
      <c r="D70" t="s">
        <v>115</v>
      </c>
      <c r="E70" s="51">
        <v>168</v>
      </c>
      <c r="F70" s="51">
        <v>138</v>
      </c>
      <c r="G70">
        <v>142</v>
      </c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</row>
    <row r="71" spans="1:55" s="55" customFormat="1" ht="15">
      <c r="A71" t="str">
        <f t="shared" si="1"/>
        <v>ÖsterreichGlasbläser/in und Glasinstrumentenerzeuger/in</v>
      </c>
      <c r="B71">
        <v>71</v>
      </c>
      <c r="C71" s="55" t="s">
        <v>39</v>
      </c>
      <c r="D71" t="s">
        <v>116</v>
      </c>
      <c r="E71" s="51">
        <v>1</v>
      </c>
      <c r="F71" s="51">
        <v>1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</row>
    <row r="72" spans="1:55" s="55" customFormat="1" ht="15">
      <c r="A72" t="str">
        <f t="shared" si="1"/>
        <v>ÖsterreichGold- und Silberschmied/in und Juwelier/in</v>
      </c>
      <c r="B72">
        <v>72</v>
      </c>
      <c r="C72" s="55" t="s">
        <v>39</v>
      </c>
      <c r="D72" t="s">
        <v>120</v>
      </c>
      <c r="E72" s="51">
        <v>13</v>
      </c>
      <c r="F72" s="51">
        <v>16</v>
      </c>
      <c r="G72">
        <v>13</v>
      </c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</row>
    <row r="73" spans="1:55" s="55" customFormat="1" ht="15">
      <c r="A73" t="str">
        <f t="shared" si="1"/>
        <v>ÖsterreichGroßhandelskaufmann/Großhandelskauffrau</v>
      </c>
      <c r="B73">
        <v>73</v>
      </c>
      <c r="C73" s="55" t="s">
        <v>39</v>
      </c>
      <c r="D73" t="s">
        <v>122</v>
      </c>
      <c r="E73" s="51">
        <v>482</v>
      </c>
      <c r="F73" s="51">
        <v>456</v>
      </c>
      <c r="G73">
        <v>433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</row>
    <row r="74" spans="1:55" s="55" customFormat="1" ht="15">
      <c r="A74" t="str">
        <f t="shared" si="1"/>
        <v>ÖsterreichHafner/in</v>
      </c>
      <c r="B74">
        <v>74</v>
      </c>
      <c r="C74" s="55" t="s">
        <v>39</v>
      </c>
      <c r="D74" t="s">
        <v>123</v>
      </c>
      <c r="E74" s="51">
        <v>58</v>
      </c>
      <c r="F74" s="51">
        <v>50</v>
      </c>
      <c r="G74">
        <v>32</v>
      </c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</row>
    <row r="75" spans="1:55" s="55" customFormat="1" ht="15">
      <c r="A75" t="str">
        <f t="shared" si="1"/>
        <v>ÖsterreichHarmonikamacher/in</v>
      </c>
      <c r="B75">
        <v>75</v>
      </c>
      <c r="C75" s="55" t="s">
        <v>39</v>
      </c>
      <c r="D75" t="s">
        <v>125</v>
      </c>
      <c r="E75" s="51">
        <v>2</v>
      </c>
      <c r="F75" s="51">
        <v>2</v>
      </c>
      <c r="G75">
        <v>2</v>
      </c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</row>
    <row r="76" spans="1:55" s="55" customFormat="1" ht="15">
      <c r="A76" t="str">
        <f t="shared" si="1"/>
        <v>ÖsterreichHochbau (gültig bis: 31.12.2027)</v>
      </c>
      <c r="B76">
        <v>76</v>
      </c>
      <c r="C76" s="55" t="s">
        <v>39</v>
      </c>
      <c r="D76" t="s">
        <v>562</v>
      </c>
      <c r="E76" s="51">
        <v>2002</v>
      </c>
      <c r="F76" s="51">
        <v>1760</v>
      </c>
      <c r="G76">
        <v>1617</v>
      </c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</row>
    <row r="77" spans="1:55" s="55" customFormat="1" ht="15">
      <c r="A77" t="str">
        <f t="shared" si="1"/>
        <v>ÖsterreichHochbauspezialist/Hochbauspezialistin (gültig bis: 31.08.2026)</v>
      </c>
      <c r="B77">
        <v>77</v>
      </c>
      <c r="C77" s="55" t="s">
        <v>39</v>
      </c>
      <c r="D77" t="s">
        <v>126</v>
      </c>
      <c r="E77" s="51">
        <v>85</v>
      </c>
      <c r="F77" s="51">
        <v>53</v>
      </c>
      <c r="G77">
        <v>54</v>
      </c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</row>
    <row r="78" spans="1:55" s="55" customFormat="1" ht="15">
      <c r="A78" t="str">
        <f t="shared" si="1"/>
        <v>ÖsterreichHohlglasveredler/in - Gravur</v>
      </c>
      <c r="B78">
        <v>78</v>
      </c>
      <c r="C78" s="55" t="s">
        <v>39</v>
      </c>
      <c r="D78" t="s">
        <v>128</v>
      </c>
      <c r="E78" s="51">
        <v>1</v>
      </c>
      <c r="F78" s="51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</row>
    <row r="79" spans="1:55" s="55" customFormat="1" ht="15">
      <c r="A79" t="str">
        <f t="shared" si="1"/>
        <v>ÖsterreichHolzblasinstrumentenerzeugung</v>
      </c>
      <c r="B79">
        <v>79</v>
      </c>
      <c r="C79" s="55" t="s">
        <v>39</v>
      </c>
      <c r="D79" t="s">
        <v>130</v>
      </c>
      <c r="E79" s="51">
        <v>1</v>
      </c>
      <c r="F79" s="51">
        <v>1</v>
      </c>
      <c r="G79">
        <v>1</v>
      </c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</row>
    <row r="80" spans="1:55" s="55" customFormat="1" ht="15">
      <c r="A80" t="str">
        <f t="shared" si="1"/>
        <v>ÖsterreichHolztechnik</v>
      </c>
      <c r="B80">
        <v>80</v>
      </c>
      <c r="C80" s="55" t="s">
        <v>39</v>
      </c>
      <c r="D80" t="s">
        <v>131</v>
      </c>
      <c r="E80" s="51">
        <v>166</v>
      </c>
      <c r="F80" s="51">
        <v>171</v>
      </c>
      <c r="G80">
        <v>171</v>
      </c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</row>
    <row r="81" spans="1:55" s="55" customFormat="1" ht="15">
      <c r="A81" t="str">
        <f t="shared" si="1"/>
        <v>ÖsterreichHörgeräteakustiker/in</v>
      </c>
      <c r="B81">
        <v>81</v>
      </c>
      <c r="C81" s="55" t="s">
        <v>39</v>
      </c>
      <c r="D81" t="s">
        <v>132</v>
      </c>
      <c r="E81" s="51">
        <v>41</v>
      </c>
      <c r="F81" s="51">
        <v>40</v>
      </c>
      <c r="G81">
        <v>49</v>
      </c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</row>
    <row r="82" spans="1:55" s="55" customFormat="1" ht="15">
      <c r="A82" t="str">
        <f t="shared" si="1"/>
        <v>ÖsterreichHotel- und Gastgewerbeassistent/in</v>
      </c>
      <c r="B82">
        <v>82</v>
      </c>
      <c r="C82" s="55" t="s">
        <v>39</v>
      </c>
      <c r="D82" t="s">
        <v>133</v>
      </c>
      <c r="E82" s="51">
        <v>303</v>
      </c>
      <c r="F82" s="51">
        <v>311</v>
      </c>
      <c r="G82">
        <v>319</v>
      </c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</row>
    <row r="83" spans="1:55" s="55" customFormat="1" ht="15">
      <c r="A83" t="str">
        <f t="shared" si="1"/>
        <v>ÖsterreichHotel- und Restaurantfachmann/Hotel- und Restaurantfachfrau</v>
      </c>
      <c r="B83">
        <v>83</v>
      </c>
      <c r="C83" s="55" t="s">
        <v>39</v>
      </c>
      <c r="D83" t="s">
        <v>134</v>
      </c>
      <c r="E83" s="51">
        <v>32</v>
      </c>
      <c r="F83" s="51">
        <v>39</v>
      </c>
      <c r="G83">
        <v>51</v>
      </c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</row>
    <row r="84" spans="1:55" s="55" customFormat="1" ht="15">
      <c r="A84" t="str">
        <f t="shared" si="1"/>
        <v>ÖsterreichHotelkaufmann/Hotelkauffrau</v>
      </c>
      <c r="B84">
        <v>84</v>
      </c>
      <c r="C84" s="55" t="s">
        <v>39</v>
      </c>
      <c r="D84" t="s">
        <v>135</v>
      </c>
      <c r="E84" s="51">
        <v>32</v>
      </c>
      <c r="F84" s="51">
        <v>38</v>
      </c>
      <c r="G84">
        <v>42</v>
      </c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</row>
    <row r="85" spans="1:55" s="55" customFormat="1" ht="15">
      <c r="A85" t="str">
        <f t="shared" si="1"/>
        <v>ÖsterreichHufschmied/in</v>
      </c>
      <c r="B85">
        <v>85</v>
      </c>
      <c r="C85" s="55" t="s">
        <v>39</v>
      </c>
      <c r="D85" t="s">
        <v>136</v>
      </c>
      <c r="E85" s="51">
        <v>13</v>
      </c>
      <c r="F85" s="51">
        <v>8</v>
      </c>
      <c r="G85">
        <v>5</v>
      </c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</row>
    <row r="86" spans="1:55" s="55" customFormat="1" ht="15">
      <c r="A86" t="str">
        <f t="shared" si="1"/>
        <v>ÖsterreichImmobilienkaufmann/Immobilienkauffrau</v>
      </c>
      <c r="B86">
        <v>86</v>
      </c>
      <c r="C86" s="55" t="s">
        <v>39</v>
      </c>
      <c r="D86" t="s">
        <v>137</v>
      </c>
      <c r="E86" s="51">
        <v>70</v>
      </c>
      <c r="F86" s="51">
        <v>61</v>
      </c>
      <c r="G86">
        <v>71</v>
      </c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</row>
    <row r="87" spans="1:55" s="55" customFormat="1" ht="15">
      <c r="A87" t="str">
        <f t="shared" si="1"/>
        <v>ÖsterreichIndustriekaufmann/Industriekauffrau (gültig bis: 31.08.2026)</v>
      </c>
      <c r="B87">
        <v>87</v>
      </c>
      <c r="C87" s="55" t="s">
        <v>39</v>
      </c>
      <c r="D87" t="s">
        <v>138</v>
      </c>
      <c r="E87" s="51">
        <v>158</v>
      </c>
      <c r="F87" s="51">
        <v>169</v>
      </c>
      <c r="G87">
        <v>142</v>
      </c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</row>
    <row r="88" spans="1:55" s="55" customFormat="1" ht="15">
      <c r="A88" t="str">
        <f t="shared" si="1"/>
        <v>ÖsterreichInformationstechnologie</v>
      </c>
      <c r="B88">
        <v>88</v>
      </c>
      <c r="C88" s="55" t="s">
        <v>39</v>
      </c>
      <c r="D88" t="s">
        <v>34</v>
      </c>
      <c r="E88" s="51">
        <v>1927</v>
      </c>
      <c r="F88" s="51">
        <v>1997</v>
      </c>
      <c r="G88">
        <v>1944</v>
      </c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</row>
    <row r="89" spans="1:55" s="55" customFormat="1" ht="15">
      <c r="A89" t="str">
        <f t="shared" si="1"/>
        <v>ÖsterreichInstallations- und Gebäudetechnik</v>
      </c>
      <c r="B89">
        <v>89</v>
      </c>
      <c r="C89" s="55" t="s">
        <v>39</v>
      </c>
      <c r="D89" t="s">
        <v>141</v>
      </c>
      <c r="E89" s="51">
        <v>4330</v>
      </c>
      <c r="F89" s="51">
        <v>4125</v>
      </c>
      <c r="G89">
        <v>3941</v>
      </c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</row>
    <row r="90" spans="1:55" s="55" customFormat="1" ht="15">
      <c r="A90" t="str">
        <f t="shared" si="1"/>
        <v>ÖsterreichKälteanlagentechnik</v>
      </c>
      <c r="B90">
        <v>90</v>
      </c>
      <c r="C90" s="55" t="s">
        <v>39</v>
      </c>
      <c r="D90" t="s">
        <v>142</v>
      </c>
      <c r="E90" s="51">
        <v>411</v>
      </c>
      <c r="F90" s="51">
        <v>406</v>
      </c>
      <c r="G90">
        <v>407</v>
      </c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</row>
    <row r="91" spans="1:55" s="55" customFormat="1" ht="15">
      <c r="A91" t="str">
        <f t="shared" si="1"/>
        <v>ÖsterreichKanzleiassistent/Kanzleiassistentin</v>
      </c>
      <c r="B91">
        <v>91</v>
      </c>
      <c r="C91" s="55" t="s">
        <v>39</v>
      </c>
      <c r="D91" t="s">
        <v>143</v>
      </c>
      <c r="E91" s="51">
        <v>10</v>
      </c>
      <c r="F91" s="51">
        <v>9</v>
      </c>
      <c r="G91">
        <v>9</v>
      </c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</row>
    <row r="92" spans="1:55" s="55" customFormat="1" ht="15">
      <c r="A92" t="str">
        <f t="shared" si="1"/>
        <v>ÖsterreichKarosseriebautechnik</v>
      </c>
      <c r="B92">
        <v>92</v>
      </c>
      <c r="C92" s="55" t="s">
        <v>39</v>
      </c>
      <c r="D92" t="s">
        <v>31</v>
      </c>
      <c r="E92" s="51">
        <v>1390</v>
      </c>
      <c r="F92" s="51">
        <v>1411</v>
      </c>
      <c r="G92">
        <v>1481</v>
      </c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</row>
    <row r="93" spans="1:55" s="55" customFormat="1" ht="15">
      <c r="A93" t="str">
        <f t="shared" si="1"/>
        <v>ÖsterreichKartonagewarenerzeuger/in</v>
      </c>
      <c r="B93">
        <v>93</v>
      </c>
      <c r="C93" s="55" t="s">
        <v>39</v>
      </c>
      <c r="D93" t="s">
        <v>144</v>
      </c>
      <c r="E93" s="51"/>
      <c r="F93" s="51">
        <v>2</v>
      </c>
      <c r="G93">
        <v>1</v>
      </c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</row>
    <row r="94" spans="1:55" s="55" customFormat="1" ht="15">
      <c r="A94" t="str">
        <f t="shared" si="1"/>
        <v>ÖsterreichKeramiker/in</v>
      </c>
      <c r="B94">
        <v>94</v>
      </c>
      <c r="C94" s="55" t="s">
        <v>39</v>
      </c>
      <c r="D94" t="s">
        <v>145</v>
      </c>
      <c r="E94" s="51">
        <v>1</v>
      </c>
      <c r="F94" s="51">
        <v>2</v>
      </c>
      <c r="G94">
        <v>1</v>
      </c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</row>
    <row r="95" spans="1:55" s="55" customFormat="1" ht="15">
      <c r="A95" t="str">
        <f t="shared" si="1"/>
        <v>ÖsterreichKlavierbau</v>
      </c>
      <c r="B95">
        <v>95</v>
      </c>
      <c r="C95" s="55" t="s">
        <v>39</v>
      </c>
      <c r="D95" t="s">
        <v>147</v>
      </c>
      <c r="E95" s="51">
        <v>11</v>
      </c>
      <c r="F95" s="51">
        <v>10</v>
      </c>
      <c r="G95">
        <v>9</v>
      </c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</row>
    <row r="96" spans="1:55" s="55" customFormat="1" ht="15">
      <c r="A96" t="str">
        <f t="shared" si="1"/>
        <v>ÖsterreichKoch/Köchin</v>
      </c>
      <c r="B96">
        <v>96</v>
      </c>
      <c r="C96" s="55" t="s">
        <v>39</v>
      </c>
      <c r="D96" t="s">
        <v>148</v>
      </c>
      <c r="E96" s="51">
        <v>1898</v>
      </c>
      <c r="F96" s="51">
        <v>1920</v>
      </c>
      <c r="G96">
        <v>1852</v>
      </c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</row>
    <row r="97" spans="1:55" s="55" customFormat="1" ht="15">
      <c r="A97" t="str">
        <f t="shared" si="1"/>
        <v>ÖsterreichKonditorei (Zuckerbäckerei)</v>
      </c>
      <c r="B97">
        <v>97</v>
      </c>
      <c r="C97" s="55" t="s">
        <v>39</v>
      </c>
      <c r="D97" t="s">
        <v>149</v>
      </c>
      <c r="E97" s="51">
        <v>161</v>
      </c>
      <c r="F97" s="51">
        <v>157</v>
      </c>
      <c r="G97">
        <v>132</v>
      </c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</row>
    <row r="98" spans="1:55" s="55" customFormat="1" ht="15">
      <c r="A98" t="str">
        <f t="shared" si="1"/>
        <v>ÖsterreichKonstrukteur/in</v>
      </c>
      <c r="B98">
        <v>98</v>
      </c>
      <c r="C98" s="55" t="s">
        <v>39</v>
      </c>
      <c r="D98" t="s">
        <v>150</v>
      </c>
      <c r="E98" s="51">
        <v>345</v>
      </c>
      <c r="F98" s="51">
        <v>317</v>
      </c>
      <c r="G98">
        <v>315</v>
      </c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</row>
    <row r="99" spans="1:55" s="55" customFormat="1" ht="15">
      <c r="A99" t="str">
        <f t="shared" si="1"/>
        <v>ÖsterreichKosmetik (Kosmetologie)</v>
      </c>
      <c r="B99">
        <v>99</v>
      </c>
      <c r="C99" s="55" t="s">
        <v>39</v>
      </c>
      <c r="D99" t="s">
        <v>563</v>
      </c>
      <c r="E99" s="51">
        <v>1</v>
      </c>
      <c r="F99" s="51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</row>
    <row r="100" spans="1:55" s="55" customFormat="1" ht="15">
      <c r="A100" t="str">
        <f t="shared" si="1"/>
        <v>ÖsterreichKosmetik (Kosmetologie) / Fußpflege (Podologie)</v>
      </c>
      <c r="B100">
        <v>100</v>
      </c>
      <c r="C100" s="55" t="s">
        <v>39</v>
      </c>
      <c r="D100" t="s">
        <v>564</v>
      </c>
      <c r="E100" s="51"/>
      <c r="F100" s="51">
        <v>2</v>
      </c>
      <c r="G100">
        <v>2</v>
      </c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</row>
    <row r="101" spans="1:55" s="55" customFormat="1" ht="15">
      <c r="A101" t="str">
        <f t="shared" si="1"/>
        <v>ÖsterreichKraftfahrzeugtechnik</v>
      </c>
      <c r="B101">
        <v>101</v>
      </c>
      <c r="C101" s="55" t="s">
        <v>39</v>
      </c>
      <c r="D101" t="s">
        <v>4</v>
      </c>
      <c r="E101" s="51">
        <v>7179</v>
      </c>
      <c r="F101" s="51">
        <v>7497</v>
      </c>
      <c r="G101">
        <v>7605</v>
      </c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</row>
    <row r="102" spans="1:55" s="55" customFormat="1" ht="15">
      <c r="A102" t="str">
        <f t="shared" si="1"/>
        <v>ÖsterreichKunststofftechnologie</v>
      </c>
      <c r="B102">
        <v>102</v>
      </c>
      <c r="C102" s="55" t="s">
        <v>39</v>
      </c>
      <c r="D102" t="s">
        <v>152</v>
      </c>
      <c r="E102" s="51">
        <v>235</v>
      </c>
      <c r="F102" s="51">
        <v>198</v>
      </c>
      <c r="G102">
        <v>140</v>
      </c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</row>
    <row r="103" spans="1:55" s="55" customFormat="1" ht="15">
      <c r="A103" t="str">
        <f t="shared" si="1"/>
        <v>ÖsterreichKunststoffverfahrenstechnik</v>
      </c>
      <c r="B103">
        <v>103</v>
      </c>
      <c r="C103" s="55" t="s">
        <v>39</v>
      </c>
      <c r="D103" t="s">
        <v>153</v>
      </c>
      <c r="E103" s="51">
        <v>204</v>
      </c>
      <c r="F103" s="51">
        <v>207</v>
      </c>
      <c r="G103">
        <v>216</v>
      </c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</row>
    <row r="104" spans="1:55" s="55" customFormat="1" ht="15">
      <c r="A104" t="str">
        <f t="shared" si="1"/>
        <v>ÖsterreichLackiertechnik</v>
      </c>
      <c r="B104">
        <v>104</v>
      </c>
      <c r="C104" s="55" t="s">
        <v>39</v>
      </c>
      <c r="D104" t="s">
        <v>156</v>
      </c>
      <c r="E104" s="51">
        <v>171</v>
      </c>
      <c r="F104" s="51">
        <v>165</v>
      </c>
      <c r="G104">
        <v>158</v>
      </c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</row>
    <row r="105" spans="1:55" s="55" customFormat="1" ht="15">
      <c r="A105" t="str">
        <f t="shared" si="1"/>
        <v>ÖsterreichLand- und Baumaschinentechnik</v>
      </c>
      <c r="B105">
        <v>105</v>
      </c>
      <c r="C105" s="55" t="s">
        <v>39</v>
      </c>
      <c r="D105" t="s">
        <v>157</v>
      </c>
      <c r="E105" s="51">
        <v>1574</v>
      </c>
      <c r="F105" s="51">
        <v>1631</v>
      </c>
      <c r="G105">
        <v>1628</v>
      </c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</row>
    <row r="106" spans="1:55" s="55" customFormat="1" ht="15">
      <c r="A106" t="str">
        <f t="shared" si="1"/>
        <v>ÖsterreichLebensmitteltechnik</v>
      </c>
      <c r="B106">
        <v>106</v>
      </c>
      <c r="C106" s="55" t="s">
        <v>39</v>
      </c>
      <c r="D106" t="s">
        <v>158</v>
      </c>
      <c r="E106" s="51">
        <v>107</v>
      </c>
      <c r="F106" s="51">
        <v>113</v>
      </c>
      <c r="G106">
        <v>119</v>
      </c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</row>
    <row r="107" spans="1:55" s="55" customFormat="1" ht="15">
      <c r="A107" t="str">
        <f t="shared" si="1"/>
        <v>ÖsterreichLuftfahrzeugtechnik</v>
      </c>
      <c r="B107">
        <v>107</v>
      </c>
      <c r="C107" s="55" t="s">
        <v>39</v>
      </c>
      <c r="D107" t="s">
        <v>160</v>
      </c>
      <c r="E107" s="51">
        <v>45</v>
      </c>
      <c r="F107" s="51">
        <v>54</v>
      </c>
      <c r="G107">
        <v>60</v>
      </c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</row>
    <row r="108" spans="1:55" s="55" customFormat="1" ht="15">
      <c r="A108" t="str">
        <f t="shared" si="1"/>
        <v>ÖsterreichMaskenbildner/Maskenbildnerin (gültig bis: 31.12.2026)</v>
      </c>
      <c r="B108">
        <v>108</v>
      </c>
      <c r="C108" s="55" t="s">
        <v>39</v>
      </c>
      <c r="D108" t="s">
        <v>163</v>
      </c>
      <c r="E108" s="51">
        <v>2</v>
      </c>
      <c r="F108" s="51">
        <v>2</v>
      </c>
      <c r="G108">
        <v>1</v>
      </c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</row>
    <row r="109" spans="1:55" s="55" customFormat="1" ht="15">
      <c r="A109" t="str">
        <f t="shared" si="1"/>
        <v>ÖsterreichMasseur/Masseurin</v>
      </c>
      <c r="B109">
        <v>109</v>
      </c>
      <c r="C109" s="55" t="s">
        <v>39</v>
      </c>
      <c r="D109" t="s">
        <v>164</v>
      </c>
      <c r="E109" s="51">
        <v>19</v>
      </c>
      <c r="F109" s="51">
        <v>19</v>
      </c>
      <c r="G109">
        <v>20</v>
      </c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</row>
    <row r="110" spans="1:55" s="55" customFormat="1" ht="15">
      <c r="A110" t="str">
        <f t="shared" si="1"/>
        <v>ÖsterreichMechatronik</v>
      </c>
      <c r="B110">
        <v>110</v>
      </c>
      <c r="C110" s="55" t="s">
        <v>39</v>
      </c>
      <c r="D110" t="s">
        <v>26</v>
      </c>
      <c r="E110" s="51">
        <v>2967</v>
      </c>
      <c r="F110" s="51">
        <v>3040</v>
      </c>
      <c r="G110">
        <v>3051</v>
      </c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</row>
    <row r="111" spans="1:55" s="55" customFormat="1" ht="15">
      <c r="A111" t="str">
        <f t="shared" si="1"/>
        <v>ÖsterreichMedizinproduktekaufmann/Medizinproduktekauffrau</v>
      </c>
      <c r="B111">
        <v>111</v>
      </c>
      <c r="C111" s="55" t="s">
        <v>39</v>
      </c>
      <c r="D111" t="s">
        <v>167</v>
      </c>
      <c r="E111" s="51">
        <v>12</v>
      </c>
      <c r="F111" s="51">
        <v>11</v>
      </c>
      <c r="G111">
        <v>8</v>
      </c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</row>
    <row r="112" spans="1:55" s="55" customFormat="1" ht="15">
      <c r="A112" t="str">
        <f t="shared" si="1"/>
        <v>ÖsterreichMetallbearbeitung</v>
      </c>
      <c r="B112">
        <v>112</v>
      </c>
      <c r="C112" s="55" t="s">
        <v>39</v>
      </c>
      <c r="D112" t="s">
        <v>168</v>
      </c>
      <c r="E112" s="51">
        <v>345</v>
      </c>
      <c r="F112" s="51">
        <v>386</v>
      </c>
      <c r="G112">
        <v>370</v>
      </c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</row>
    <row r="113" spans="1:55" s="55" customFormat="1" ht="15">
      <c r="A113" t="str">
        <f t="shared" si="1"/>
        <v>ÖsterreichMetalldesign</v>
      </c>
      <c r="B113">
        <v>113</v>
      </c>
      <c r="C113" s="55" t="s">
        <v>39</v>
      </c>
      <c r="D113" t="s">
        <v>169</v>
      </c>
      <c r="E113" s="51">
        <v>5</v>
      </c>
      <c r="F113" s="51">
        <v>6</v>
      </c>
      <c r="G113">
        <v>5</v>
      </c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</row>
    <row r="114" spans="1:55" s="55" customFormat="1" ht="15">
      <c r="A114" t="str">
        <f t="shared" si="1"/>
        <v>ÖsterreichMetallgießer/in</v>
      </c>
      <c r="B114">
        <v>114</v>
      </c>
      <c r="C114" s="55" t="s">
        <v>39</v>
      </c>
      <c r="D114" t="s">
        <v>170</v>
      </c>
      <c r="E114" s="51">
        <v>15</v>
      </c>
      <c r="F114" s="51">
        <v>16</v>
      </c>
      <c r="G114">
        <v>10</v>
      </c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</row>
    <row r="115" spans="1:55" s="55" customFormat="1" ht="15">
      <c r="A115" t="str">
        <f t="shared" si="1"/>
        <v>ÖsterreichMetalltechnik</v>
      </c>
      <c r="B115">
        <v>115</v>
      </c>
      <c r="C115" s="55" t="s">
        <v>39</v>
      </c>
      <c r="D115" t="s">
        <v>33</v>
      </c>
      <c r="E115" s="51">
        <v>8843</v>
      </c>
      <c r="F115" s="51">
        <v>8760</v>
      </c>
      <c r="G115">
        <v>8407</v>
      </c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</row>
    <row r="116" spans="1:55" s="55" customFormat="1" ht="15">
      <c r="A116" t="str">
        <f t="shared" si="1"/>
        <v>ÖsterreichMetallurgie und Umformtechnik</v>
      </c>
      <c r="B116">
        <v>116</v>
      </c>
      <c r="C116" s="55" t="s">
        <v>39</v>
      </c>
      <c r="D116" t="s">
        <v>171</v>
      </c>
      <c r="E116" s="51">
        <v>88</v>
      </c>
      <c r="F116" s="51">
        <v>91</v>
      </c>
      <c r="G116">
        <v>83</v>
      </c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</row>
    <row r="117" spans="1:55" s="55" customFormat="1" ht="15">
      <c r="A117" t="str">
        <f t="shared" si="1"/>
        <v>ÖsterreichMilchtechnologie</v>
      </c>
      <c r="B117">
        <v>117</v>
      </c>
      <c r="C117" s="55" t="s">
        <v>39</v>
      </c>
      <c r="D117" t="s">
        <v>173</v>
      </c>
      <c r="E117" s="51">
        <v>61</v>
      </c>
      <c r="F117" s="51">
        <v>56</v>
      </c>
      <c r="G117">
        <v>62</v>
      </c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</row>
    <row r="118" spans="1:55" s="55" customFormat="1" ht="15">
      <c r="A118" t="str">
        <f t="shared" si="1"/>
        <v>ÖsterreichMobilitätsservice</v>
      </c>
      <c r="B118">
        <v>118</v>
      </c>
      <c r="C118" s="55" t="s">
        <v>39</v>
      </c>
      <c r="D118" t="s">
        <v>174</v>
      </c>
      <c r="E118" s="51">
        <v>17</v>
      </c>
      <c r="F118" s="51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</row>
    <row r="119" spans="1:55" s="55" customFormat="1" ht="15">
      <c r="A119" t="str">
        <f t="shared" si="1"/>
        <v>ÖsterreichNah- und Distributionslogistik (gültig bis: 30.06.2025)</v>
      </c>
      <c r="B119">
        <v>119</v>
      </c>
      <c r="C119" s="55" t="s">
        <v>39</v>
      </c>
      <c r="D119" t="s">
        <v>565</v>
      </c>
      <c r="E119" s="51">
        <v>82</v>
      </c>
      <c r="F119" s="51">
        <v>87</v>
      </c>
      <c r="G119">
        <v>23</v>
      </c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</row>
    <row r="120" spans="1:55" s="55" customFormat="1" ht="15">
      <c r="A120" t="str">
        <f t="shared" si="1"/>
        <v>ÖsterreichOberflächentechnik</v>
      </c>
      <c r="B120">
        <v>120</v>
      </c>
      <c r="C120" s="55" t="s">
        <v>39</v>
      </c>
      <c r="D120" t="s">
        <v>175</v>
      </c>
      <c r="E120" s="51">
        <v>91</v>
      </c>
      <c r="F120" s="51">
        <v>86</v>
      </c>
      <c r="G120">
        <v>85</v>
      </c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</row>
    <row r="121" spans="1:55" s="55" customFormat="1" ht="15">
      <c r="A121" t="str">
        <f t="shared" si="1"/>
        <v>ÖsterreichOberteilherrichter/in</v>
      </c>
      <c r="B121">
        <v>121</v>
      </c>
      <c r="C121" s="55" t="s">
        <v>39</v>
      </c>
      <c r="D121" t="s">
        <v>176</v>
      </c>
      <c r="E121" s="51">
        <v>2</v>
      </c>
      <c r="F121" s="51">
        <v>2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</row>
    <row r="122" spans="1:55" s="55" customFormat="1" ht="15">
      <c r="A122" t="str">
        <f t="shared" si="1"/>
        <v>ÖsterreichOfenbau- und Verlegetechnik</v>
      </c>
      <c r="B122">
        <v>122</v>
      </c>
      <c r="C122" s="55" t="s">
        <v>39</v>
      </c>
      <c r="D122" t="s">
        <v>178</v>
      </c>
      <c r="E122" s="51">
        <v>131</v>
      </c>
      <c r="F122" s="51">
        <v>122</v>
      </c>
      <c r="G122">
        <v>114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</row>
    <row r="123" spans="1:55" s="55" customFormat="1" ht="15">
      <c r="A123" t="str">
        <f t="shared" si="1"/>
        <v>ÖsterreichOrgelbau</v>
      </c>
      <c r="B123">
        <v>123</v>
      </c>
      <c r="C123" s="55" t="s">
        <v>39</v>
      </c>
      <c r="D123" t="s">
        <v>180</v>
      </c>
      <c r="E123" s="51">
        <v>11</v>
      </c>
      <c r="F123" s="51">
        <v>5</v>
      </c>
      <c r="G123">
        <v>8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</row>
    <row r="124" spans="1:55" s="55" customFormat="1" ht="15">
      <c r="A124" t="str">
        <f t="shared" si="1"/>
        <v>ÖsterreichOrthopädieschuhmacher/in</v>
      </c>
      <c r="B124">
        <v>124</v>
      </c>
      <c r="C124" s="55" t="s">
        <v>39</v>
      </c>
      <c r="D124" t="s">
        <v>181</v>
      </c>
      <c r="E124" s="51">
        <v>40</v>
      </c>
      <c r="F124" s="51">
        <v>43</v>
      </c>
      <c r="G124">
        <v>48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</row>
    <row r="125" spans="1:55" s="57" customFormat="1" ht="15">
      <c r="A125" t="str">
        <f t="shared" si="1"/>
        <v>ÖsterreichOrthopädietechnik</v>
      </c>
      <c r="B125">
        <v>125</v>
      </c>
      <c r="C125" s="55" t="s">
        <v>39</v>
      </c>
      <c r="D125" t="s">
        <v>182</v>
      </c>
      <c r="E125" s="51">
        <v>45</v>
      </c>
      <c r="F125" s="51">
        <v>38</v>
      </c>
      <c r="G125">
        <v>42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</row>
    <row r="126" spans="1:55" s="57" customFormat="1" ht="15">
      <c r="A126" t="str">
        <f t="shared" si="1"/>
        <v>ÖsterreichPapiertechnik</v>
      </c>
      <c r="B126">
        <v>126</v>
      </c>
      <c r="C126" s="55" t="s">
        <v>39</v>
      </c>
      <c r="D126" t="s">
        <v>183</v>
      </c>
      <c r="E126" s="51">
        <v>84</v>
      </c>
      <c r="F126" s="51">
        <v>77</v>
      </c>
      <c r="G126">
        <v>74</v>
      </c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</row>
    <row r="127" spans="1:55" s="55" customFormat="1" ht="15">
      <c r="A127" t="str">
        <f t="shared" si="1"/>
        <v>ÖsterreichPersonaldienstleistung</v>
      </c>
      <c r="B127">
        <v>127</v>
      </c>
      <c r="C127" s="55" t="s">
        <v>39</v>
      </c>
      <c r="D127" t="s">
        <v>184</v>
      </c>
      <c r="E127" s="51">
        <v>43</v>
      </c>
      <c r="F127" s="51">
        <v>49</v>
      </c>
      <c r="G127">
        <v>45</v>
      </c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</row>
    <row r="128" spans="1:55" s="55" customFormat="1" ht="15">
      <c r="A128" t="str">
        <f t="shared" si="1"/>
        <v>ÖsterreichPflasterer/Pflasterin</v>
      </c>
      <c r="B128">
        <v>128</v>
      </c>
      <c r="C128" s="55" t="s">
        <v>39</v>
      </c>
      <c r="D128" t="s">
        <v>185</v>
      </c>
      <c r="E128" s="51">
        <v>53</v>
      </c>
      <c r="F128" s="51">
        <v>49</v>
      </c>
      <c r="G128">
        <v>44</v>
      </c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</row>
    <row r="129" spans="1:55" s="55" customFormat="1" ht="15">
      <c r="A129" t="str">
        <f t="shared" si="1"/>
        <v>ÖsterreichPflegeassistenz-AV</v>
      </c>
      <c r="B129">
        <v>129</v>
      </c>
      <c r="C129" s="55" t="s">
        <v>39</v>
      </c>
      <c r="D129" t="s">
        <v>186</v>
      </c>
      <c r="E129" s="51">
        <v>5</v>
      </c>
      <c r="F129" s="51">
        <v>27</v>
      </c>
      <c r="G129">
        <v>48</v>
      </c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</row>
    <row r="130" spans="1:55" s="55" customFormat="1" ht="15">
      <c r="A130" t="str">
        <f t="shared" si="1"/>
        <v>ÖsterreichPflegefachassistenz-AV</v>
      </c>
      <c r="B130">
        <v>130</v>
      </c>
      <c r="C130" s="55" t="s">
        <v>39</v>
      </c>
      <c r="D130" t="s">
        <v>187</v>
      </c>
      <c r="E130" s="51"/>
      <c r="F130" s="51">
        <v>3</v>
      </c>
      <c r="G130">
        <v>7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</row>
    <row r="131" spans="1:55" s="55" customFormat="1" ht="15">
      <c r="A131" t="str">
        <f t="shared" si="1"/>
        <v>ÖsterreichPharmatechnologie</v>
      </c>
      <c r="B131">
        <v>131</v>
      </c>
      <c r="C131" s="55" t="s">
        <v>39</v>
      </c>
      <c r="D131" t="s">
        <v>188</v>
      </c>
      <c r="E131" s="51">
        <v>41</v>
      </c>
      <c r="F131" s="51">
        <v>37</v>
      </c>
      <c r="G131">
        <v>35</v>
      </c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</row>
    <row r="132" spans="1:55" s="55" customFormat="1" ht="15">
      <c r="A132" t="str">
        <f t="shared" ref="A132:A195" si="2">C132&amp;D132</f>
        <v>ÖsterreichPharmazeutisch-kaufmännische Assistenz</v>
      </c>
      <c r="B132">
        <v>132</v>
      </c>
      <c r="C132" s="55" t="s">
        <v>39</v>
      </c>
      <c r="D132" t="s">
        <v>19</v>
      </c>
      <c r="E132" s="51">
        <v>135</v>
      </c>
      <c r="F132" s="51">
        <v>141</v>
      </c>
      <c r="G132">
        <v>108</v>
      </c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</row>
    <row r="133" spans="1:55" s="55" customFormat="1" ht="15">
      <c r="A133" t="str">
        <f t="shared" si="2"/>
        <v>ÖsterreichPhysiklaborant/in (gültig bis: 30.04.2022)</v>
      </c>
      <c r="B133">
        <v>133</v>
      </c>
      <c r="C133" s="55" t="s">
        <v>39</v>
      </c>
      <c r="D133" t="s">
        <v>189</v>
      </c>
      <c r="E133" s="51">
        <v>8</v>
      </c>
      <c r="F133" s="51">
        <v>4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</row>
    <row r="134" spans="1:55" s="55" customFormat="1" ht="15">
      <c r="A134" t="str">
        <f t="shared" si="2"/>
        <v>ÖsterreichPlatten- und Fliesenleger/in</v>
      </c>
      <c r="B134">
        <v>134</v>
      </c>
      <c r="C134" s="55" t="s">
        <v>39</v>
      </c>
      <c r="D134" t="s">
        <v>190</v>
      </c>
      <c r="E134" s="51">
        <v>415</v>
      </c>
      <c r="F134" s="51">
        <v>344</v>
      </c>
      <c r="G134">
        <v>333</v>
      </c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</row>
    <row r="135" spans="1:55" s="55" customFormat="1" ht="15">
      <c r="A135" t="str">
        <f t="shared" si="2"/>
        <v>ÖsterreichPolsterer/Polsterin</v>
      </c>
      <c r="B135">
        <v>135</v>
      </c>
      <c r="C135" s="55" t="s">
        <v>39</v>
      </c>
      <c r="D135" t="s">
        <v>191</v>
      </c>
      <c r="E135" s="51">
        <v>8</v>
      </c>
      <c r="F135" s="51">
        <v>4</v>
      </c>
      <c r="G135">
        <v>6</v>
      </c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</row>
    <row r="136" spans="1:55" s="55" customFormat="1" ht="15">
      <c r="A136" t="str">
        <f t="shared" si="2"/>
        <v>ÖsterreichPräparator/in</v>
      </c>
      <c r="B136">
        <v>136</v>
      </c>
      <c r="C136" s="55" t="s">
        <v>39</v>
      </c>
      <c r="D136" t="s">
        <v>192</v>
      </c>
      <c r="E136" s="51">
        <v>1</v>
      </c>
      <c r="F136" s="51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</row>
    <row r="137" spans="1:55" s="55" customFormat="1" ht="15">
      <c r="A137" t="str">
        <f t="shared" si="2"/>
        <v>ÖsterreichProzesstechnik</v>
      </c>
      <c r="B137">
        <v>137</v>
      </c>
      <c r="C137" s="55" t="s">
        <v>39</v>
      </c>
      <c r="D137" t="s">
        <v>193</v>
      </c>
      <c r="E137" s="51">
        <v>690</v>
      </c>
      <c r="F137" s="51">
        <v>705</v>
      </c>
      <c r="G137">
        <v>726</v>
      </c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</row>
    <row r="138" spans="1:55" s="55" customFormat="1" ht="15">
      <c r="A138" t="str">
        <f t="shared" si="2"/>
        <v>ÖsterreichPrüftechnik - Schwerpunkt Baustoffe</v>
      </c>
      <c r="B138">
        <v>138</v>
      </c>
      <c r="C138" s="55" t="s">
        <v>39</v>
      </c>
      <c r="D138" t="s">
        <v>194</v>
      </c>
      <c r="E138" s="51">
        <v>3</v>
      </c>
      <c r="F138" s="51">
        <v>5</v>
      </c>
      <c r="G138">
        <v>6</v>
      </c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</row>
    <row r="139" spans="1:55" s="55" customFormat="1" ht="15">
      <c r="A139" t="str">
        <f t="shared" si="2"/>
        <v>ÖsterreichPrüftechnik - Schwerpunkt Physik</v>
      </c>
      <c r="B139">
        <v>139</v>
      </c>
      <c r="C139" s="55" t="s">
        <v>39</v>
      </c>
      <c r="D139" t="s">
        <v>195</v>
      </c>
      <c r="E139" s="51">
        <v>7</v>
      </c>
      <c r="F139" s="51">
        <v>10</v>
      </c>
      <c r="G139">
        <v>14</v>
      </c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</row>
    <row r="140" spans="1:55" s="55" customFormat="1" ht="15">
      <c r="A140" t="str">
        <f t="shared" si="2"/>
        <v>ÖsterreichRauchfangkehrer/Rauchfangkehrerin</v>
      </c>
      <c r="B140">
        <v>140</v>
      </c>
      <c r="C140" s="55" t="s">
        <v>39</v>
      </c>
      <c r="D140" t="s">
        <v>196</v>
      </c>
      <c r="E140" s="51">
        <v>214</v>
      </c>
      <c r="F140" s="51">
        <v>238</v>
      </c>
      <c r="G140">
        <v>240</v>
      </c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</row>
    <row r="141" spans="1:55" s="55" customFormat="1" ht="15">
      <c r="A141" t="str">
        <f t="shared" si="2"/>
        <v>ÖsterreichReifen- und Vulkanisationstechnik</v>
      </c>
      <c r="B141">
        <v>141</v>
      </c>
      <c r="C141" s="55" t="s">
        <v>39</v>
      </c>
      <c r="D141" t="s">
        <v>197</v>
      </c>
      <c r="E141" s="51">
        <v>14</v>
      </c>
      <c r="F141" s="51">
        <v>17</v>
      </c>
      <c r="G141">
        <v>18</v>
      </c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</row>
    <row r="142" spans="1:55" s="55" customFormat="1" ht="15">
      <c r="A142" t="str">
        <f t="shared" si="2"/>
        <v>ÖsterreichReinigungstechnik</v>
      </c>
      <c r="B142">
        <v>142</v>
      </c>
      <c r="C142" s="55" t="s">
        <v>39</v>
      </c>
      <c r="D142" t="s">
        <v>198</v>
      </c>
      <c r="E142" s="51">
        <v>84</v>
      </c>
      <c r="F142" s="51">
        <v>73</v>
      </c>
      <c r="G142">
        <v>91</v>
      </c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</row>
    <row r="143" spans="1:55" s="55" customFormat="1" ht="15">
      <c r="A143" t="str">
        <f t="shared" si="2"/>
        <v>ÖsterreichReisebürokaufmann / Reisebürokauffrau</v>
      </c>
      <c r="B143">
        <v>143</v>
      </c>
      <c r="C143" s="55" t="s">
        <v>39</v>
      </c>
      <c r="D143" t="s">
        <v>566</v>
      </c>
      <c r="E143" s="51">
        <v>35</v>
      </c>
      <c r="F143" s="51">
        <v>27</v>
      </c>
      <c r="G143">
        <v>25</v>
      </c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</row>
    <row r="144" spans="1:55" s="55" customFormat="1" ht="15">
      <c r="A144" t="str">
        <f t="shared" si="2"/>
        <v>ÖsterreichReprografie</v>
      </c>
      <c r="B144">
        <v>144</v>
      </c>
      <c r="C144" s="55" t="s">
        <v>39</v>
      </c>
      <c r="D144" t="s">
        <v>200</v>
      </c>
      <c r="E144" s="51">
        <v>2</v>
      </c>
      <c r="F144" s="51">
        <v>2</v>
      </c>
      <c r="G144">
        <v>2</v>
      </c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</row>
    <row r="145" spans="1:55" s="55" customFormat="1" ht="15">
      <c r="A145" t="str">
        <f t="shared" si="2"/>
        <v>ÖsterreichRestaurantfachmann/Restaurantfachfrau</v>
      </c>
      <c r="B145">
        <v>145</v>
      </c>
      <c r="C145" s="55" t="s">
        <v>39</v>
      </c>
      <c r="D145" t="s">
        <v>201</v>
      </c>
      <c r="E145" s="51">
        <v>589</v>
      </c>
      <c r="F145" s="51">
        <v>608</v>
      </c>
      <c r="G145">
        <v>593</v>
      </c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</row>
    <row r="146" spans="1:55" s="55" customFormat="1" ht="15">
      <c r="A146" t="str">
        <f t="shared" si="2"/>
        <v>ÖsterreichSattlerei</v>
      </c>
      <c r="B146">
        <v>146</v>
      </c>
      <c r="C146" s="55" t="s">
        <v>39</v>
      </c>
      <c r="D146" t="s">
        <v>203</v>
      </c>
      <c r="E146" s="51">
        <v>6</v>
      </c>
      <c r="F146" s="51">
        <v>4</v>
      </c>
      <c r="G146">
        <v>5</v>
      </c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</row>
    <row r="147" spans="1:55" s="55" customFormat="1" ht="15">
      <c r="A147" t="str">
        <f t="shared" si="2"/>
        <v>ÖsterreichSchädlingsbekämpfer/in</v>
      </c>
      <c r="B147">
        <v>147</v>
      </c>
      <c r="C147" s="55" t="s">
        <v>39</v>
      </c>
      <c r="D147" t="s">
        <v>204</v>
      </c>
      <c r="E147" s="51">
        <v>4</v>
      </c>
      <c r="F147" s="51">
        <v>5</v>
      </c>
      <c r="G147">
        <v>12</v>
      </c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</row>
    <row r="148" spans="1:55" s="55" customFormat="1" ht="15">
      <c r="A148" t="str">
        <f t="shared" si="2"/>
        <v>ÖsterreichSchuhfertigung</v>
      </c>
      <c r="B148">
        <v>148</v>
      </c>
      <c r="C148" s="55" t="s">
        <v>39</v>
      </c>
      <c r="D148" t="s">
        <v>205</v>
      </c>
      <c r="E148" s="51">
        <v>1</v>
      </c>
      <c r="F148" s="51">
        <v>1</v>
      </c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</row>
    <row r="149" spans="1:55" s="55" customFormat="1" ht="15">
      <c r="A149" t="str">
        <f t="shared" si="2"/>
        <v>ÖsterreichSchuhmacher/in</v>
      </c>
      <c r="B149">
        <v>149</v>
      </c>
      <c r="C149" s="55" t="s">
        <v>39</v>
      </c>
      <c r="D149" t="s">
        <v>206</v>
      </c>
      <c r="E149" s="51">
        <v>8</v>
      </c>
      <c r="F149" s="51">
        <v>4</v>
      </c>
      <c r="G149">
        <v>4</v>
      </c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</row>
    <row r="150" spans="1:55" s="55" customFormat="1" ht="15">
      <c r="A150" t="str">
        <f t="shared" si="2"/>
        <v>ÖsterreichSeilbahntechnik</v>
      </c>
      <c r="B150">
        <v>150</v>
      </c>
      <c r="C150" s="55" t="s">
        <v>39</v>
      </c>
      <c r="D150" t="s">
        <v>207</v>
      </c>
      <c r="E150" s="51">
        <v>214</v>
      </c>
      <c r="F150" s="51">
        <v>239</v>
      </c>
      <c r="G150">
        <v>262</v>
      </c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</row>
    <row r="151" spans="1:55" s="55" customFormat="1" ht="15">
      <c r="A151" t="str">
        <f t="shared" si="2"/>
        <v>ÖsterreichSkibautechnik</v>
      </c>
      <c r="B151">
        <v>151</v>
      </c>
      <c r="C151" s="55" t="s">
        <v>39</v>
      </c>
      <c r="D151" t="s">
        <v>208</v>
      </c>
      <c r="E151" s="51">
        <v>10</v>
      </c>
      <c r="F151" s="51">
        <v>8</v>
      </c>
      <c r="G151">
        <v>8</v>
      </c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</row>
    <row r="152" spans="1:55" s="55" customFormat="1" ht="15">
      <c r="A152" t="str">
        <f t="shared" si="2"/>
        <v>ÖsterreichSonnenschutztechnik</v>
      </c>
      <c r="B152">
        <v>152</v>
      </c>
      <c r="C152" s="55" t="s">
        <v>39</v>
      </c>
      <c r="D152" t="s">
        <v>209</v>
      </c>
      <c r="E152" s="51">
        <v>55</v>
      </c>
      <c r="F152" s="51">
        <v>61</v>
      </c>
      <c r="G152">
        <v>48</v>
      </c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</row>
    <row r="153" spans="1:55" s="55" customFormat="1" ht="15">
      <c r="A153" t="str">
        <f t="shared" si="2"/>
        <v>ÖsterreichSpeditionskaufmann/Speditionskauffrau</v>
      </c>
      <c r="B153">
        <v>153</v>
      </c>
      <c r="C153" s="55" t="s">
        <v>39</v>
      </c>
      <c r="D153" t="s">
        <v>210</v>
      </c>
      <c r="E153" s="51">
        <v>515</v>
      </c>
      <c r="F153" s="51">
        <v>504</v>
      </c>
      <c r="G153">
        <v>461</v>
      </c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</row>
    <row r="154" spans="1:55" s="55" customFormat="1" ht="15">
      <c r="A154" t="str">
        <f t="shared" si="2"/>
        <v>ÖsterreichSpeditionslogistik</v>
      </c>
      <c r="B154">
        <v>154</v>
      </c>
      <c r="C154" s="55" t="s">
        <v>39</v>
      </c>
      <c r="D154" t="s">
        <v>211</v>
      </c>
      <c r="E154" s="51">
        <v>45</v>
      </c>
      <c r="F154" s="51">
        <v>48</v>
      </c>
      <c r="G154">
        <v>35</v>
      </c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</row>
    <row r="155" spans="1:55" s="55" customFormat="1" ht="15">
      <c r="A155" t="str">
        <f t="shared" si="2"/>
        <v>ÖsterreichSpengler/Spenglerin</v>
      </c>
      <c r="B155">
        <v>155</v>
      </c>
      <c r="C155" s="55" t="s">
        <v>39</v>
      </c>
      <c r="D155" t="s">
        <v>212</v>
      </c>
      <c r="E155" s="51">
        <v>457</v>
      </c>
      <c r="F155" s="51">
        <v>414</v>
      </c>
      <c r="G155">
        <v>437</v>
      </c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</row>
    <row r="156" spans="1:55" s="55" customFormat="1" ht="15">
      <c r="A156" t="str">
        <f t="shared" si="2"/>
        <v>ÖsterreichSportadministrator/Sportadministratorin</v>
      </c>
      <c r="B156">
        <v>156</v>
      </c>
      <c r="C156" s="55" t="s">
        <v>39</v>
      </c>
      <c r="D156" t="s">
        <v>213</v>
      </c>
      <c r="E156" s="51">
        <v>46</v>
      </c>
      <c r="F156" s="51">
        <v>41</v>
      </c>
      <c r="G156">
        <v>45</v>
      </c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</row>
    <row r="157" spans="1:55" s="55" customFormat="1" ht="15">
      <c r="A157" t="str">
        <f t="shared" si="2"/>
        <v>ÖsterreichSportgerätefachkraft (gültig bis: 31.12.2026)</v>
      </c>
      <c r="B157">
        <v>157</v>
      </c>
      <c r="C157" s="55" t="s">
        <v>39</v>
      </c>
      <c r="D157" t="s">
        <v>214</v>
      </c>
      <c r="E157" s="51">
        <v>59</v>
      </c>
      <c r="F157" s="51">
        <v>56</v>
      </c>
      <c r="G157">
        <v>50</v>
      </c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</row>
    <row r="158" spans="1:55" s="55" customFormat="1" ht="15">
      <c r="A158" t="str">
        <f t="shared" si="2"/>
        <v>ÖsterreichStandardisierte Ausbildung Teilqualifikation Metall</v>
      </c>
      <c r="B158">
        <v>158</v>
      </c>
      <c r="C158" s="55" t="s">
        <v>39</v>
      </c>
      <c r="D158" t="s">
        <v>567</v>
      </c>
      <c r="E158" s="51">
        <v>26</v>
      </c>
      <c r="F158" s="51">
        <v>24</v>
      </c>
      <c r="G158">
        <v>25</v>
      </c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</row>
    <row r="159" spans="1:55" s="55" customFormat="1" ht="15">
      <c r="A159" t="str">
        <f t="shared" si="2"/>
        <v>ÖsterreichSteinmetz/Steinmetzin</v>
      </c>
      <c r="B159">
        <v>159</v>
      </c>
      <c r="C159" s="55" t="s">
        <v>39</v>
      </c>
      <c r="D159" t="s">
        <v>216</v>
      </c>
      <c r="E159" s="51">
        <v>62</v>
      </c>
      <c r="F159" s="51">
        <v>43</v>
      </c>
      <c r="G159">
        <v>51</v>
      </c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</row>
    <row r="160" spans="1:55" s="55" customFormat="1" ht="15">
      <c r="A160" t="str">
        <f t="shared" si="2"/>
        <v>ÖsterreichSteinmetztechnik</v>
      </c>
      <c r="B160">
        <v>160</v>
      </c>
      <c r="C160" s="55" t="s">
        <v>39</v>
      </c>
      <c r="D160" t="s">
        <v>217</v>
      </c>
      <c r="E160" s="51">
        <v>28</v>
      </c>
      <c r="F160" s="51">
        <v>31</v>
      </c>
      <c r="G160">
        <v>36</v>
      </c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</row>
    <row r="161" spans="1:55" s="55" customFormat="1" ht="15">
      <c r="A161" t="str">
        <f t="shared" si="2"/>
        <v>ÖsterreichSteuerassistenz</v>
      </c>
      <c r="B161">
        <v>161</v>
      </c>
      <c r="C161" s="55" t="s">
        <v>39</v>
      </c>
      <c r="D161" t="s">
        <v>219</v>
      </c>
      <c r="E161" s="51">
        <v>98</v>
      </c>
      <c r="F161" s="51">
        <v>101</v>
      </c>
      <c r="G161">
        <v>96</v>
      </c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</row>
    <row r="162" spans="1:55" s="55" customFormat="1" ht="15">
      <c r="A162" t="str">
        <f t="shared" si="2"/>
        <v>ÖsterreichStuckateur/in und Trockenausbauer/in</v>
      </c>
      <c r="B162">
        <v>162</v>
      </c>
      <c r="C162" s="55" t="s">
        <v>39</v>
      </c>
      <c r="D162" t="s">
        <v>224</v>
      </c>
      <c r="E162" s="51">
        <v>107</v>
      </c>
      <c r="F162" s="51">
        <v>80</v>
      </c>
      <c r="G162">
        <v>78</v>
      </c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</row>
    <row r="163" spans="1:55" s="55" customFormat="1" ht="15">
      <c r="A163" t="str">
        <f t="shared" si="2"/>
        <v>ÖsterreichSystemgastronomiefachkraft</v>
      </c>
      <c r="B163">
        <v>163</v>
      </c>
      <c r="C163" s="55" t="s">
        <v>39</v>
      </c>
      <c r="D163" t="s">
        <v>225</v>
      </c>
      <c r="E163" s="51">
        <v>170</v>
      </c>
      <c r="F163" s="51">
        <v>167</v>
      </c>
      <c r="G163">
        <v>162</v>
      </c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</row>
    <row r="164" spans="1:55" s="55" customFormat="1" ht="15">
      <c r="A164" t="str">
        <f t="shared" si="2"/>
        <v>ÖsterreichTapezierer/in und Dekorateur/in</v>
      </c>
      <c r="B164">
        <v>164</v>
      </c>
      <c r="C164" s="55" t="s">
        <v>39</v>
      </c>
      <c r="D164" t="s">
        <v>226</v>
      </c>
      <c r="E164" s="51">
        <v>66</v>
      </c>
      <c r="F164" s="51">
        <v>53</v>
      </c>
      <c r="G164">
        <v>58</v>
      </c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</row>
    <row r="165" spans="1:55" s="55" customFormat="1" ht="15">
      <c r="A165" t="str">
        <f t="shared" si="2"/>
        <v>ÖsterreichTechnischer Zeichner/Technische Zeichnerin</v>
      </c>
      <c r="B165">
        <v>165</v>
      </c>
      <c r="C165" s="55" t="s">
        <v>39</v>
      </c>
      <c r="D165" t="s">
        <v>227</v>
      </c>
      <c r="E165" s="51">
        <v>244</v>
      </c>
      <c r="F165" s="51">
        <v>261</v>
      </c>
      <c r="G165">
        <v>251</v>
      </c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</row>
    <row r="166" spans="1:55" s="55" customFormat="1" ht="15">
      <c r="A166" t="str">
        <f t="shared" si="2"/>
        <v>ÖsterreichTextilchemie</v>
      </c>
      <c r="B166">
        <v>166</v>
      </c>
      <c r="C166" s="55" t="s">
        <v>39</v>
      </c>
      <c r="D166" t="s">
        <v>228</v>
      </c>
      <c r="E166" s="51">
        <v>13</v>
      </c>
      <c r="F166" s="51">
        <v>17</v>
      </c>
      <c r="G166">
        <v>14</v>
      </c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</row>
    <row r="167" spans="1:55" s="55" customFormat="1" ht="15">
      <c r="A167" t="str">
        <f t="shared" si="2"/>
        <v>ÖsterreichTextilgestaltung</v>
      </c>
      <c r="B167">
        <v>167</v>
      </c>
      <c r="C167" s="55" t="s">
        <v>39</v>
      </c>
      <c r="D167" t="s">
        <v>229</v>
      </c>
      <c r="E167" s="51">
        <v>2</v>
      </c>
      <c r="F167" s="51">
        <v>4</v>
      </c>
      <c r="G167">
        <v>4</v>
      </c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</row>
    <row r="168" spans="1:55" s="55" customFormat="1" ht="15">
      <c r="A168" t="str">
        <f t="shared" si="2"/>
        <v>ÖsterreichTextilreiniger/in</v>
      </c>
      <c r="B168">
        <v>168</v>
      </c>
      <c r="C168" s="55" t="s">
        <v>39</v>
      </c>
      <c r="D168" t="s">
        <v>230</v>
      </c>
      <c r="E168" s="51">
        <v>9</v>
      </c>
      <c r="F168" s="51">
        <v>11</v>
      </c>
      <c r="G168">
        <v>11</v>
      </c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</row>
    <row r="169" spans="1:55" s="55" customFormat="1" ht="15">
      <c r="A169" t="str">
        <f t="shared" si="2"/>
        <v>ÖsterreichTextiltechnologie</v>
      </c>
      <c r="B169">
        <v>169</v>
      </c>
      <c r="C169" s="55" t="s">
        <v>39</v>
      </c>
      <c r="D169" t="s">
        <v>231</v>
      </c>
      <c r="E169" s="51">
        <v>18</v>
      </c>
      <c r="F169" s="51">
        <v>17</v>
      </c>
      <c r="G169">
        <v>19</v>
      </c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</row>
    <row r="170" spans="1:55" s="55" customFormat="1" ht="15">
      <c r="A170" t="str">
        <f t="shared" si="2"/>
        <v>ÖsterreichTiefbau</v>
      </c>
      <c r="B170">
        <v>170</v>
      </c>
      <c r="C170" s="55" t="s">
        <v>39</v>
      </c>
      <c r="D170" t="s">
        <v>232</v>
      </c>
      <c r="E170" s="51">
        <v>552</v>
      </c>
      <c r="F170" s="51">
        <v>539</v>
      </c>
      <c r="G170">
        <v>517</v>
      </c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</row>
    <row r="171" spans="1:55" s="55" customFormat="1" ht="15">
      <c r="A171" t="str">
        <f t="shared" si="2"/>
        <v>ÖsterreichTiefbauspezialist/Tiefbauspezialistin (gültig bis: 31.08.2026)</v>
      </c>
      <c r="B171">
        <v>171</v>
      </c>
      <c r="C171" s="55" t="s">
        <v>39</v>
      </c>
      <c r="D171" t="s">
        <v>233</v>
      </c>
      <c r="E171" s="51">
        <v>27</v>
      </c>
      <c r="F171" s="51">
        <v>34</v>
      </c>
      <c r="G171">
        <v>36</v>
      </c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</row>
    <row r="172" spans="1:55" s="55" customFormat="1" ht="15">
      <c r="A172" t="str">
        <f t="shared" si="2"/>
        <v>ÖsterreichTierärztliche Ordinationsassistenz</v>
      </c>
      <c r="B172">
        <v>172</v>
      </c>
      <c r="C172" s="55" t="s">
        <v>39</v>
      </c>
      <c r="D172" t="s">
        <v>234</v>
      </c>
      <c r="E172" s="51">
        <v>17</v>
      </c>
      <c r="F172" s="51">
        <v>14</v>
      </c>
      <c r="G172">
        <v>11</v>
      </c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</row>
    <row r="173" spans="1:55" s="55" customFormat="1" ht="15">
      <c r="A173" t="str">
        <f t="shared" si="2"/>
        <v>ÖsterreichTierpfleger/in</v>
      </c>
      <c r="B173">
        <v>173</v>
      </c>
      <c r="C173" s="55" t="s">
        <v>39</v>
      </c>
      <c r="D173" t="s">
        <v>235</v>
      </c>
      <c r="E173" s="51">
        <v>21</v>
      </c>
      <c r="F173" s="51">
        <v>23</v>
      </c>
      <c r="G173">
        <v>24</v>
      </c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</row>
    <row r="174" spans="1:55" s="55" customFormat="1" ht="15">
      <c r="A174" t="str">
        <f t="shared" si="2"/>
        <v>ÖsterreichTischlerei - Schwerpunkt Allgemeine Tischlerei</v>
      </c>
      <c r="B174">
        <v>174</v>
      </c>
      <c r="C174" s="55" t="s">
        <v>39</v>
      </c>
      <c r="D174" t="s">
        <v>236</v>
      </c>
      <c r="E174" s="51">
        <v>1584</v>
      </c>
      <c r="F174" s="51">
        <v>1462</v>
      </c>
      <c r="G174">
        <v>1363</v>
      </c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</row>
    <row r="175" spans="1:55" s="55" customFormat="1" ht="15">
      <c r="A175" t="str">
        <f t="shared" si="2"/>
        <v>ÖsterreichTischlerei - Schwerpunkt Drechslerei</v>
      </c>
      <c r="B175">
        <v>175</v>
      </c>
      <c r="C175" s="55" t="s">
        <v>39</v>
      </c>
      <c r="D175" t="s">
        <v>237</v>
      </c>
      <c r="E175" s="51">
        <v>1</v>
      </c>
      <c r="F175" s="51"/>
      <c r="G175">
        <v>1</v>
      </c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</row>
    <row r="176" spans="1:55" s="55" customFormat="1" ht="15">
      <c r="A176" t="str">
        <f t="shared" si="2"/>
        <v>ÖsterreichTischlereitechnik - Schwerpunkt Modell- und Formenbau</v>
      </c>
      <c r="B176">
        <v>176</v>
      </c>
      <c r="C176" s="55" t="s">
        <v>39</v>
      </c>
      <c r="D176" t="s">
        <v>238</v>
      </c>
      <c r="E176" s="51">
        <v>5</v>
      </c>
      <c r="F176" s="51">
        <v>2</v>
      </c>
      <c r="G176">
        <v>2</v>
      </c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</row>
    <row r="177" spans="1:55" s="55" customFormat="1" ht="15">
      <c r="A177" t="str">
        <f t="shared" si="2"/>
        <v>ÖsterreichTischlereitechnik - Schwerpunkt Planung</v>
      </c>
      <c r="B177">
        <v>177</v>
      </c>
      <c r="C177" s="55" t="s">
        <v>39</v>
      </c>
      <c r="D177" t="s">
        <v>239</v>
      </c>
      <c r="E177" s="51">
        <v>186</v>
      </c>
      <c r="F177" s="51">
        <v>170</v>
      </c>
      <c r="G177">
        <v>159</v>
      </c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</row>
    <row r="178" spans="1:55" s="55" customFormat="1" ht="15">
      <c r="A178" t="str">
        <f t="shared" si="2"/>
        <v>ÖsterreichTischlereitechnik - Schwerpunkt Produktion</v>
      </c>
      <c r="B178">
        <v>178</v>
      </c>
      <c r="C178" s="55" t="s">
        <v>39</v>
      </c>
      <c r="D178" t="s">
        <v>240</v>
      </c>
      <c r="E178" s="51">
        <v>529</v>
      </c>
      <c r="F178" s="51">
        <v>529</v>
      </c>
      <c r="G178">
        <v>463</v>
      </c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</row>
    <row r="179" spans="1:55" s="55" customFormat="1" ht="15">
      <c r="A179" t="str">
        <f t="shared" si="2"/>
        <v>ÖsterreichTransportbetontechnik</v>
      </c>
      <c r="B179">
        <v>179</v>
      </c>
      <c r="C179" s="55" t="s">
        <v>39</v>
      </c>
      <c r="D179" t="s">
        <v>241</v>
      </c>
      <c r="E179" s="51">
        <v>21</v>
      </c>
      <c r="F179" s="51">
        <v>21</v>
      </c>
      <c r="G179">
        <v>14</v>
      </c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</row>
    <row r="180" spans="1:55" s="55" customFormat="1" ht="15">
      <c r="A180" t="str">
        <f t="shared" si="2"/>
        <v>ÖsterreichUhrmacher/in - Zeitmesstechniker/in</v>
      </c>
      <c r="B180">
        <v>180</v>
      </c>
      <c r="C180" s="55" t="s">
        <v>39</v>
      </c>
      <c r="D180" t="s">
        <v>242</v>
      </c>
      <c r="E180" s="51">
        <v>18</v>
      </c>
      <c r="F180" s="51">
        <v>20</v>
      </c>
      <c r="G180">
        <v>18</v>
      </c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</row>
    <row r="181" spans="1:55" s="55" customFormat="1" ht="15">
      <c r="A181" t="str">
        <f t="shared" si="2"/>
        <v>ÖsterreichVeranstaltungstechnik</v>
      </c>
      <c r="B181">
        <v>181</v>
      </c>
      <c r="C181" s="55" t="s">
        <v>39</v>
      </c>
      <c r="D181" t="s">
        <v>243</v>
      </c>
      <c r="E181" s="51">
        <v>111</v>
      </c>
      <c r="F181" s="51">
        <v>133</v>
      </c>
      <c r="G181">
        <v>122</v>
      </c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</row>
    <row r="182" spans="1:55" s="55" customFormat="1" ht="15">
      <c r="A182" t="str">
        <f t="shared" si="2"/>
        <v>ÖsterreichVerfahrenstechnik für Getreidewirtschaft</v>
      </c>
      <c r="B182">
        <v>182</v>
      </c>
      <c r="C182" s="55" t="s">
        <v>39</v>
      </c>
      <c r="D182" t="s">
        <v>244</v>
      </c>
      <c r="E182" s="51">
        <v>25</v>
      </c>
      <c r="F182" s="51">
        <v>24</v>
      </c>
      <c r="G182">
        <v>26</v>
      </c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</row>
    <row r="183" spans="1:55" s="55" customFormat="1" ht="15">
      <c r="A183" t="str">
        <f t="shared" si="2"/>
        <v>ÖsterreichVermessungs- und Geoinformationstechnik</v>
      </c>
      <c r="B183">
        <v>183</v>
      </c>
      <c r="C183" s="55" t="s">
        <v>39</v>
      </c>
      <c r="D183" t="s">
        <v>246</v>
      </c>
      <c r="E183" s="51"/>
      <c r="F183" s="51">
        <v>45</v>
      </c>
      <c r="G183">
        <v>95</v>
      </c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</row>
    <row r="184" spans="1:55" s="55" customFormat="1" ht="15">
      <c r="A184" t="str">
        <f t="shared" si="2"/>
        <v>ÖsterreichVermessungstechniker/in (gültig bis: 30.06.2024)</v>
      </c>
      <c r="B184">
        <v>184</v>
      </c>
      <c r="C184" s="55" t="s">
        <v>39</v>
      </c>
      <c r="D184" t="s">
        <v>247</v>
      </c>
      <c r="E184" s="51">
        <v>190</v>
      </c>
      <c r="F184" s="51">
        <v>136</v>
      </c>
      <c r="G184">
        <v>89</v>
      </c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</row>
    <row r="185" spans="1:55" s="55" customFormat="1" ht="15">
      <c r="A185" t="str">
        <f t="shared" si="2"/>
        <v>ÖsterreichVerpackungstechnik</v>
      </c>
      <c r="B185">
        <v>185</v>
      </c>
      <c r="C185" s="55" t="s">
        <v>39</v>
      </c>
      <c r="D185" t="s">
        <v>248</v>
      </c>
      <c r="E185" s="51">
        <v>102</v>
      </c>
      <c r="F185" s="51">
        <v>104</v>
      </c>
      <c r="G185">
        <v>96</v>
      </c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</row>
    <row r="186" spans="1:55" s="55" customFormat="1" ht="15">
      <c r="A186" t="str">
        <f t="shared" si="2"/>
        <v>ÖsterreichVersicherungskaufmann/Versicherungskauffrau</v>
      </c>
      <c r="B186">
        <v>186</v>
      </c>
      <c r="C186" s="55" t="s">
        <v>39</v>
      </c>
      <c r="D186" t="s">
        <v>249</v>
      </c>
      <c r="E186" s="51">
        <v>303</v>
      </c>
      <c r="F186" s="51">
        <v>307</v>
      </c>
      <c r="G186">
        <v>275</v>
      </c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</row>
    <row r="187" spans="1:55" s="55" customFormat="1" ht="15">
      <c r="A187" t="str">
        <f t="shared" si="2"/>
        <v>ÖsterreichVerwaltungsassistent/Verwaltungsassistentin</v>
      </c>
      <c r="B187">
        <v>187</v>
      </c>
      <c r="C187" s="55" t="s">
        <v>39</v>
      </c>
      <c r="D187" t="s">
        <v>250</v>
      </c>
      <c r="E187" s="51">
        <v>436</v>
      </c>
      <c r="F187" s="51">
        <v>455</v>
      </c>
      <c r="G187">
        <v>462</v>
      </c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</row>
    <row r="188" spans="1:55" s="55" customFormat="1" ht="15">
      <c r="A188" t="str">
        <f t="shared" si="2"/>
        <v>ÖsterreichWaffen- und Munitionshändler/in</v>
      </c>
      <c r="B188">
        <v>188</v>
      </c>
      <c r="C188" s="55" t="s">
        <v>39</v>
      </c>
      <c r="D188" t="s">
        <v>251</v>
      </c>
      <c r="E188" s="51">
        <v>8</v>
      </c>
      <c r="F188" s="51">
        <v>7</v>
      </c>
      <c r="G188">
        <v>3</v>
      </c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</row>
    <row r="189" spans="1:55" s="55" customFormat="1" ht="15">
      <c r="A189" t="str">
        <f t="shared" si="2"/>
        <v>ÖsterreichWaffenmechaniker/in</v>
      </c>
      <c r="B189">
        <v>189</v>
      </c>
      <c r="C189" s="55" t="s">
        <v>39</v>
      </c>
      <c r="D189" t="s">
        <v>252</v>
      </c>
      <c r="E189" s="51">
        <v>20</v>
      </c>
      <c r="F189" s="51">
        <v>13</v>
      </c>
      <c r="G189">
        <v>8</v>
      </c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</row>
    <row r="190" spans="1:55" s="55" customFormat="1" ht="15">
      <c r="A190" t="str">
        <f t="shared" si="2"/>
        <v>ÖsterreichWärme-, Kälte-, Schall- und Brandschutztechnik</v>
      </c>
      <c r="B190">
        <v>190</v>
      </c>
      <c r="C190" s="55" t="s">
        <v>39</v>
      </c>
      <c r="D190" t="s">
        <v>253</v>
      </c>
      <c r="E190" s="51">
        <v>24</v>
      </c>
      <c r="F190" s="51">
        <v>24</v>
      </c>
      <c r="G190">
        <v>22</v>
      </c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</row>
    <row r="191" spans="1:55" s="55" customFormat="1" ht="15">
      <c r="A191" t="str">
        <f t="shared" si="2"/>
        <v>ÖsterreichWerkstofftechnik</v>
      </c>
      <c r="B191">
        <v>191</v>
      </c>
      <c r="C191" s="55" t="s">
        <v>39</v>
      </c>
      <c r="D191" t="s">
        <v>255</v>
      </c>
      <c r="E191" s="51">
        <v>89</v>
      </c>
      <c r="F191" s="51">
        <v>81</v>
      </c>
      <c r="G191">
        <v>81</v>
      </c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</row>
    <row r="192" spans="1:55" s="55" customFormat="1" ht="15">
      <c r="A192" t="str">
        <f t="shared" si="2"/>
        <v>ÖsterreichZahnärztliche Fachassistenz</v>
      </c>
      <c r="B192">
        <v>192</v>
      </c>
      <c r="C192" s="55" t="s">
        <v>39</v>
      </c>
      <c r="D192" t="s">
        <v>257</v>
      </c>
      <c r="E192" s="51">
        <v>32</v>
      </c>
      <c r="F192" s="51">
        <v>32</v>
      </c>
      <c r="G192">
        <v>23</v>
      </c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</row>
    <row r="193" spans="1:55" s="55" customFormat="1" ht="15">
      <c r="A193" t="str">
        <f t="shared" si="2"/>
        <v>ÖsterreichZahntechnik</v>
      </c>
      <c r="B193">
        <v>193</v>
      </c>
      <c r="C193" s="55" t="s">
        <v>39</v>
      </c>
      <c r="D193" t="s">
        <v>258</v>
      </c>
      <c r="E193" s="51">
        <v>103</v>
      </c>
      <c r="F193" s="51">
        <v>110</v>
      </c>
      <c r="G193">
        <v>117</v>
      </c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</row>
    <row r="194" spans="1:55" s="55" customFormat="1" ht="15">
      <c r="A194" t="str">
        <f t="shared" si="2"/>
        <v>ÖsterreichZahntechnische Fachassistenz (gültig bis: 31.12.2023)</v>
      </c>
      <c r="B194">
        <v>194</v>
      </c>
      <c r="C194" s="55" t="s">
        <v>39</v>
      </c>
      <c r="D194" t="s">
        <v>582</v>
      </c>
      <c r="E194" s="51">
        <v>2</v>
      </c>
      <c r="F194" s="51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</row>
    <row r="195" spans="1:55" s="55" customFormat="1" ht="15">
      <c r="A195" t="str">
        <f t="shared" si="2"/>
        <v>ÖsterreichZimmerei</v>
      </c>
      <c r="B195">
        <v>195</v>
      </c>
      <c r="C195" s="55" t="s">
        <v>39</v>
      </c>
      <c r="D195" t="s">
        <v>23</v>
      </c>
      <c r="E195" s="51">
        <v>1627</v>
      </c>
      <c r="F195" s="51">
        <v>1522</v>
      </c>
      <c r="G195">
        <v>1460</v>
      </c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</row>
    <row r="196" spans="1:55" s="55" customFormat="1" ht="15">
      <c r="A196" t="str">
        <f t="shared" ref="A196:A258" si="3">C196&amp;D196</f>
        <v>ÖsterreichZimmereitechnik</v>
      </c>
      <c r="B196">
        <v>196</v>
      </c>
      <c r="C196" s="55" t="s">
        <v>39</v>
      </c>
      <c r="D196" t="s">
        <v>259</v>
      </c>
      <c r="E196" s="51">
        <v>296</v>
      </c>
      <c r="F196" s="51">
        <v>327</v>
      </c>
      <c r="G196">
        <v>343</v>
      </c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</row>
    <row r="197" spans="1:55" s="55" customFormat="1" ht="15">
      <c r="A197" t="str">
        <f t="shared" si="3"/>
        <v>ÖsterreichBetonbauspezialist/Betonbauspezialistin (gültig bis: 31.08.2026)</v>
      </c>
      <c r="B197">
        <v>197</v>
      </c>
      <c r="C197" s="55" t="s">
        <v>39</v>
      </c>
      <c r="D197" t="s">
        <v>291</v>
      </c>
      <c r="E197" s="51">
        <v>12</v>
      </c>
      <c r="F197" s="51">
        <v>13</v>
      </c>
      <c r="G197">
        <v>13</v>
      </c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</row>
    <row r="198" spans="1:55" s="55" customFormat="1" ht="15">
      <c r="A198" t="str">
        <f t="shared" si="3"/>
        <v>ÖsterreichEinzelhandel - Schwerpunkt Digitaler Verkauf</v>
      </c>
      <c r="B198">
        <v>198</v>
      </c>
      <c r="C198" s="55" t="s">
        <v>39</v>
      </c>
      <c r="D198" t="s">
        <v>343</v>
      </c>
      <c r="E198" s="51"/>
      <c r="F198" s="51">
        <v>1</v>
      </c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</row>
    <row r="199" spans="1:55" s="55" customFormat="1" ht="15">
      <c r="A199" t="str">
        <f t="shared" si="3"/>
        <v>ÖsterreichFernwärmetechnik (gültig bis: 31.12.2030)</v>
      </c>
      <c r="B199">
        <v>199</v>
      </c>
      <c r="C199" s="55" t="s">
        <v>39</v>
      </c>
      <c r="D199" t="s">
        <v>359</v>
      </c>
      <c r="E199" s="51"/>
      <c r="F199" s="51">
        <v>4</v>
      </c>
      <c r="G199">
        <v>16</v>
      </c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</row>
    <row r="200" spans="1:55" s="55" customFormat="1" ht="15">
      <c r="A200" t="str">
        <f t="shared" si="3"/>
        <v>ÖsterreichStandardisiertes Ausbildungsprogramm Kunststoff - OÖ</v>
      </c>
      <c r="B200">
        <v>200</v>
      </c>
      <c r="C200" s="55" t="s">
        <v>39</v>
      </c>
      <c r="D200" t="s">
        <v>298</v>
      </c>
      <c r="E200" s="51"/>
      <c r="F200" s="51">
        <v>3</v>
      </c>
      <c r="G200">
        <v>4</v>
      </c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</row>
    <row r="201" spans="1:55" s="55" customFormat="1" ht="15">
      <c r="A201" t="str">
        <f t="shared" si="3"/>
        <v>ÖsterreichTiefbauspezialist/Tiefbauspezialistin - Schwerpunkt Tunnelbautechnik (gültig bis: 31.08.2026)</v>
      </c>
      <c r="B201">
        <v>201</v>
      </c>
      <c r="C201" s="55" t="s">
        <v>39</v>
      </c>
      <c r="D201" t="s">
        <v>356</v>
      </c>
      <c r="E201" s="51">
        <v>14</v>
      </c>
      <c r="F201" s="51">
        <v>9</v>
      </c>
      <c r="G201">
        <v>6</v>
      </c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</row>
    <row r="202" spans="1:55" s="55" customFormat="1" ht="15">
      <c r="A202" t="str">
        <f t="shared" si="3"/>
        <v>ÖsterreichGlas-Verfahrenstechnik</v>
      </c>
      <c r="B202">
        <v>202</v>
      </c>
      <c r="C202" s="55" t="s">
        <v>39</v>
      </c>
      <c r="D202" t="s">
        <v>568</v>
      </c>
      <c r="E202" s="51">
        <v>34</v>
      </c>
      <c r="F202" s="51">
        <v>32</v>
      </c>
      <c r="G202">
        <v>27</v>
      </c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</row>
    <row r="203" spans="1:55" s="55" customFormat="1" ht="15">
      <c r="A203" t="str">
        <f t="shared" si="3"/>
        <v>ÖsterreichGleisbautechnik</v>
      </c>
      <c r="B203">
        <v>203</v>
      </c>
      <c r="C203" s="55" t="s">
        <v>39</v>
      </c>
      <c r="D203" t="s">
        <v>119</v>
      </c>
      <c r="E203" s="51">
        <v>216</v>
      </c>
      <c r="F203" s="51">
        <v>227</v>
      </c>
      <c r="G203">
        <v>260</v>
      </c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</row>
    <row r="204" spans="1:55" s="55" customFormat="1" ht="15">
      <c r="A204" t="str">
        <f t="shared" si="3"/>
        <v>ÖsterreichLabortechnik</v>
      </c>
      <c r="B204">
        <v>204</v>
      </c>
      <c r="C204" s="55" t="s">
        <v>39</v>
      </c>
      <c r="D204" t="s">
        <v>155</v>
      </c>
      <c r="E204" s="51">
        <v>227</v>
      </c>
      <c r="F204" s="51">
        <v>251</v>
      </c>
      <c r="G204">
        <v>244</v>
      </c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</row>
    <row r="205" spans="1:55" s="55" customFormat="1" ht="15">
      <c r="A205" t="str">
        <f t="shared" si="3"/>
        <v>ÖsterreichMaler- und Beschichtungstechnik</v>
      </c>
      <c r="B205">
        <v>205</v>
      </c>
      <c r="C205" s="55" t="s">
        <v>39</v>
      </c>
      <c r="D205" t="s">
        <v>569</v>
      </c>
      <c r="E205" s="51">
        <v>951</v>
      </c>
      <c r="F205" s="51">
        <v>863</v>
      </c>
      <c r="G205">
        <v>826</v>
      </c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</row>
    <row r="206" spans="1:55" s="55" customFormat="1" ht="15">
      <c r="A206" t="str">
        <f t="shared" si="3"/>
        <v>ÖsterreichMedienfachkraft</v>
      </c>
      <c r="B206">
        <v>206</v>
      </c>
      <c r="C206" s="55" t="s">
        <v>39</v>
      </c>
      <c r="D206" t="s">
        <v>570</v>
      </c>
      <c r="E206" s="51">
        <v>233</v>
      </c>
      <c r="F206" s="51">
        <v>191</v>
      </c>
      <c r="G206">
        <v>156</v>
      </c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</row>
    <row r="207" spans="1:55" s="55" customFormat="1" ht="15">
      <c r="A207" t="str">
        <f t="shared" si="3"/>
        <v>ÖsterreichStraßenerhaltungsfachkraft</v>
      </c>
      <c r="B207">
        <v>207</v>
      </c>
      <c r="C207" s="55" t="s">
        <v>39</v>
      </c>
      <c r="D207" t="s">
        <v>571</v>
      </c>
      <c r="E207" s="51">
        <v>165</v>
      </c>
      <c r="F207" s="51">
        <v>182</v>
      </c>
      <c r="G207">
        <v>192</v>
      </c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</row>
    <row r="208" spans="1:55" s="55" customFormat="1" ht="15">
      <c r="A208" t="str">
        <f t="shared" si="3"/>
        <v>ÖsterreichBrief-und Paketlogistik</v>
      </c>
      <c r="B208">
        <v>208</v>
      </c>
      <c r="C208" s="55" t="s">
        <v>39</v>
      </c>
      <c r="D208" t="s">
        <v>572</v>
      </c>
      <c r="E208" s="51"/>
      <c r="F208" s="51"/>
      <c r="G208">
        <v>75</v>
      </c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</row>
    <row r="209" spans="1:55" s="55" customFormat="1" ht="15">
      <c r="A209" t="str">
        <f t="shared" si="3"/>
        <v>ÖsterreichFachkraft für vegetarische Kulinarik (gültig bis: 31.12.2030)</v>
      </c>
      <c r="B209">
        <v>209</v>
      </c>
      <c r="C209" s="55" t="s">
        <v>39</v>
      </c>
      <c r="D209" t="s">
        <v>573</v>
      </c>
      <c r="E209" s="51"/>
      <c r="F209" s="51"/>
      <c r="G209">
        <v>4</v>
      </c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</row>
    <row r="210" spans="1:55" s="55" customFormat="1" ht="15">
      <c r="A210" t="str">
        <f t="shared" si="3"/>
        <v>ÖsterreichKlimagärtnerin/ Klimagärtner (gültig bis: 31.12.2031)</v>
      </c>
      <c r="B210">
        <v>210</v>
      </c>
      <c r="C210" s="55" t="s">
        <v>39</v>
      </c>
      <c r="D210" t="s">
        <v>574</v>
      </c>
      <c r="E210" s="51"/>
      <c r="F210" s="51"/>
      <c r="G210">
        <v>8</v>
      </c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</row>
    <row r="211" spans="1:55" s="55" customFormat="1" ht="15">
      <c r="A211" t="str">
        <f t="shared" si="3"/>
        <v>BurgenlandAbwassertechnik</v>
      </c>
      <c r="B211">
        <v>211</v>
      </c>
      <c r="C211" s="55" t="s">
        <v>260</v>
      </c>
      <c r="D211" t="s">
        <v>40</v>
      </c>
      <c r="E211" s="51">
        <v>1</v>
      </c>
      <c r="F211" s="51">
        <v>1</v>
      </c>
      <c r="G211">
        <v>1</v>
      </c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</row>
    <row r="212" spans="1:55" s="55" customFormat="1" ht="15">
      <c r="A212" t="str">
        <f t="shared" si="3"/>
        <v>BurgenlandApplikationsentwicklung - Coding</v>
      </c>
      <c r="B212">
        <v>212</v>
      </c>
      <c r="C212" s="55" t="s">
        <v>260</v>
      </c>
      <c r="D212" t="s">
        <v>41</v>
      </c>
      <c r="E212" s="51">
        <v>3</v>
      </c>
      <c r="F212" s="51">
        <v>1</v>
      </c>
      <c r="G212">
        <v>1</v>
      </c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</row>
    <row r="213" spans="1:55" s="55" customFormat="1" ht="15">
      <c r="A213" t="str">
        <f t="shared" si="3"/>
        <v>BurgenlandArchiv-, Bibliotheks- und Informationsassistent/Archiv-, Bibliotheks- und In-formationsassistentin</v>
      </c>
      <c r="B213">
        <v>213</v>
      </c>
      <c r="C213" s="55" t="s">
        <v>260</v>
      </c>
      <c r="D213" t="s">
        <v>42</v>
      </c>
      <c r="E213" s="51">
        <v>1</v>
      </c>
      <c r="F213" s="51">
        <v>1</v>
      </c>
      <c r="G213">
        <v>1</v>
      </c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</row>
    <row r="214" spans="1:55" s="55" customFormat="1" ht="15">
      <c r="A214" t="str">
        <f t="shared" si="3"/>
        <v>BurgenlandAssistent/Assistentin in der Sicherheitsverwaltung (gültig bis: 31.08.2026)</v>
      </c>
      <c r="B214">
        <v>214</v>
      </c>
      <c r="C214" s="55" t="s">
        <v>260</v>
      </c>
      <c r="D214" t="s">
        <v>43</v>
      </c>
      <c r="E214" s="51">
        <v>2</v>
      </c>
      <c r="F214" s="51">
        <v>1</v>
      </c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</row>
    <row r="215" spans="1:55" s="55" customFormat="1" ht="15">
      <c r="A215" t="str">
        <f t="shared" si="3"/>
        <v>BurgenlandAugenoptik</v>
      </c>
      <c r="B215">
        <v>215</v>
      </c>
      <c r="C215" s="55" t="s">
        <v>260</v>
      </c>
      <c r="D215" t="s">
        <v>44</v>
      </c>
      <c r="E215" s="51">
        <v>3</v>
      </c>
      <c r="F215" s="51">
        <v>4</v>
      </c>
      <c r="G215">
        <v>3</v>
      </c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</row>
    <row r="216" spans="1:55" s="55" customFormat="1" ht="15">
      <c r="A216" t="str">
        <f t="shared" si="3"/>
        <v>BurgenlandBäckerei</v>
      </c>
      <c r="B216">
        <v>216</v>
      </c>
      <c r="C216" s="55" t="s">
        <v>260</v>
      </c>
      <c r="D216" t="s">
        <v>45</v>
      </c>
      <c r="E216" s="51">
        <v>6</v>
      </c>
      <c r="F216" s="51">
        <v>6</v>
      </c>
      <c r="G216">
        <v>6</v>
      </c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</row>
    <row r="217" spans="1:55" s="55" customFormat="1" ht="15">
      <c r="A217" t="str">
        <f t="shared" si="3"/>
        <v>BurgenlandBacktechnologie (gültig bis: 31.08.2027)</v>
      </c>
      <c r="B217">
        <v>217</v>
      </c>
      <c r="C217" s="55" t="s">
        <v>260</v>
      </c>
      <c r="D217" t="s">
        <v>560</v>
      </c>
      <c r="E217" s="51"/>
      <c r="F217" s="51"/>
      <c r="G217">
        <v>1</v>
      </c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</row>
    <row r="218" spans="1:55" s="55" customFormat="1" ht="15">
      <c r="A218" t="str">
        <f t="shared" si="3"/>
        <v>BurgenlandBankkaufmann/Bankkauffrau</v>
      </c>
      <c r="B218">
        <v>218</v>
      </c>
      <c r="C218" s="55" t="s">
        <v>260</v>
      </c>
      <c r="D218" t="s">
        <v>48</v>
      </c>
      <c r="E218" s="51">
        <v>2</v>
      </c>
      <c r="F218" s="51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</row>
    <row r="219" spans="1:55" s="55" customFormat="1" ht="15">
      <c r="A219" t="str">
        <f t="shared" si="3"/>
        <v>BurgenlandBautechnische Assistenz</v>
      </c>
      <c r="B219">
        <v>219</v>
      </c>
      <c r="C219" s="55" t="s">
        <v>260</v>
      </c>
      <c r="D219" t="s">
        <v>49</v>
      </c>
      <c r="E219" s="51">
        <v>1</v>
      </c>
      <c r="F219" s="51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</row>
    <row r="220" spans="1:55" s="55" customFormat="1" ht="15">
      <c r="A220" t="str">
        <f t="shared" si="3"/>
        <v>BurgenlandBautechnischer Zeichner/Bautechnische Zeichnerin</v>
      </c>
      <c r="B220">
        <v>220</v>
      </c>
      <c r="C220" s="55" t="s">
        <v>260</v>
      </c>
      <c r="D220" t="s">
        <v>50</v>
      </c>
      <c r="E220" s="51">
        <v>4</v>
      </c>
      <c r="F220" s="51">
        <v>6</v>
      </c>
      <c r="G220">
        <v>4</v>
      </c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</row>
    <row r="221" spans="1:55" s="55" customFormat="1" ht="15">
      <c r="A221" t="str">
        <f t="shared" si="3"/>
        <v>BurgenlandBauwerksabdichtungstechnik</v>
      </c>
      <c r="B221">
        <v>221</v>
      </c>
      <c r="C221" s="55" t="s">
        <v>260</v>
      </c>
      <c r="D221" t="s">
        <v>51</v>
      </c>
      <c r="E221" s="51">
        <v>3</v>
      </c>
      <c r="F221" s="51">
        <v>2</v>
      </c>
      <c r="G221">
        <v>1</v>
      </c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</row>
    <row r="222" spans="1:55" s="55" customFormat="1" ht="15">
      <c r="A222" t="str">
        <f t="shared" si="3"/>
        <v>BurgenlandBeschriftungsdesign und Werbetechnik</v>
      </c>
      <c r="B222">
        <v>222</v>
      </c>
      <c r="C222" s="55" t="s">
        <v>260</v>
      </c>
      <c r="D222" t="s">
        <v>57</v>
      </c>
      <c r="E222" s="51">
        <v>1</v>
      </c>
      <c r="F222" s="51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</row>
    <row r="223" spans="1:55" s="55" customFormat="1" ht="15">
      <c r="A223" t="str">
        <f t="shared" si="3"/>
        <v>BurgenlandBetonbau</v>
      </c>
      <c r="B223">
        <v>223</v>
      </c>
      <c r="C223" s="55" t="s">
        <v>260</v>
      </c>
      <c r="D223" t="s">
        <v>58</v>
      </c>
      <c r="E223" s="51">
        <v>36</v>
      </c>
      <c r="F223" s="51">
        <v>38</v>
      </c>
      <c r="G223">
        <v>40</v>
      </c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</row>
    <row r="224" spans="1:55" s="55" customFormat="1" ht="15">
      <c r="A224" t="str">
        <f t="shared" si="3"/>
        <v>BurgenlandBetonfertigteiltechnik</v>
      </c>
      <c r="B224">
        <v>224</v>
      </c>
      <c r="C224" s="55" t="s">
        <v>260</v>
      </c>
      <c r="D224" t="s">
        <v>59</v>
      </c>
      <c r="E224" s="51">
        <v>1</v>
      </c>
      <c r="F224" s="51">
        <v>1</v>
      </c>
      <c r="G224">
        <v>3</v>
      </c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</row>
    <row r="225" spans="1:55" s="55" customFormat="1" ht="15">
      <c r="A225" t="str">
        <f t="shared" si="3"/>
        <v>BurgenlandBetriebsdienstleister/Betriebsdienstleisterin</v>
      </c>
      <c r="B225">
        <v>225</v>
      </c>
      <c r="C225" s="55" t="s">
        <v>260</v>
      </c>
      <c r="D225" t="s">
        <v>60</v>
      </c>
      <c r="E225" s="51">
        <v>1</v>
      </c>
      <c r="F225" s="51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</row>
    <row r="226" spans="1:55" s="55" customFormat="1" ht="15">
      <c r="A226" t="str">
        <f t="shared" si="3"/>
        <v>BurgenlandBetriebslogistikkaufmann/Betriebslogistikkauffrau</v>
      </c>
      <c r="B226">
        <v>226</v>
      </c>
      <c r="C226" s="55" t="s">
        <v>260</v>
      </c>
      <c r="D226" t="s">
        <v>61</v>
      </c>
      <c r="E226" s="51">
        <v>25</v>
      </c>
      <c r="F226" s="51">
        <v>20</v>
      </c>
      <c r="G226">
        <v>19</v>
      </c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</row>
    <row r="227" spans="1:55" s="55" customFormat="1" ht="15">
      <c r="A227" t="str">
        <f t="shared" si="3"/>
        <v>BurgenlandBodenleger/in</v>
      </c>
      <c r="B227">
        <v>227</v>
      </c>
      <c r="C227" s="55" t="s">
        <v>260</v>
      </c>
      <c r="D227" t="s">
        <v>66</v>
      </c>
      <c r="E227" s="51">
        <v>1</v>
      </c>
      <c r="F227" s="51">
        <v>1</v>
      </c>
      <c r="G227">
        <v>1</v>
      </c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</row>
    <row r="228" spans="1:55" s="55" customFormat="1" ht="15">
      <c r="A228" t="str">
        <f t="shared" si="3"/>
        <v>BurgenlandBootbauer/in</v>
      </c>
      <c r="B228">
        <v>228</v>
      </c>
      <c r="C228" s="55" t="s">
        <v>260</v>
      </c>
      <c r="D228" t="s">
        <v>67</v>
      </c>
      <c r="E228" s="51">
        <v>1</v>
      </c>
      <c r="F228" s="51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</row>
    <row r="229" spans="1:55" s="55" customFormat="1" ht="15">
      <c r="A229" t="str">
        <f t="shared" si="3"/>
        <v>BurgenlandBrau- und Getränketechnik</v>
      </c>
      <c r="B229">
        <v>229</v>
      </c>
      <c r="C229" s="55" t="s">
        <v>260</v>
      </c>
      <c r="D229" t="s">
        <v>68</v>
      </c>
      <c r="E229" s="51">
        <v>1</v>
      </c>
      <c r="F229" s="51">
        <v>1</v>
      </c>
      <c r="G229">
        <v>1</v>
      </c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</row>
    <row r="230" spans="1:55" s="55" customFormat="1" ht="15">
      <c r="A230" t="str">
        <f t="shared" si="3"/>
        <v>BurgenlandBrunnen- und Grundbau</v>
      </c>
      <c r="B230">
        <v>230</v>
      </c>
      <c r="C230" s="55" t="s">
        <v>260</v>
      </c>
      <c r="D230" t="s">
        <v>69</v>
      </c>
      <c r="E230" s="51">
        <v>1</v>
      </c>
      <c r="F230" s="51">
        <v>2</v>
      </c>
      <c r="G230">
        <v>1</v>
      </c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</row>
    <row r="231" spans="1:55" s="55" customFormat="1" ht="15">
      <c r="A231" t="str">
        <f t="shared" si="3"/>
        <v>BurgenlandBuch- und Medienwirtschaft</v>
      </c>
      <c r="B231">
        <v>231</v>
      </c>
      <c r="C231" s="55" t="s">
        <v>260</v>
      </c>
      <c r="D231" t="s">
        <v>70</v>
      </c>
      <c r="E231" s="51"/>
      <c r="F231" s="51"/>
      <c r="G231">
        <v>1</v>
      </c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</row>
    <row r="232" spans="1:55" s="55" customFormat="1" ht="15">
      <c r="A232" t="str">
        <f t="shared" si="3"/>
        <v>BurgenlandBürokaufmann/Bürokauffrau</v>
      </c>
      <c r="B232">
        <v>232</v>
      </c>
      <c r="C232" s="55" t="s">
        <v>260</v>
      </c>
      <c r="D232" t="s">
        <v>73</v>
      </c>
      <c r="E232" s="51">
        <v>22</v>
      </c>
      <c r="F232" s="51">
        <v>17</v>
      </c>
      <c r="G232">
        <v>14</v>
      </c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</row>
    <row r="233" spans="1:55" s="55" customFormat="1" ht="15">
      <c r="A233" t="str">
        <f t="shared" si="3"/>
        <v>BurgenlandChemieverfahrenstechnik</v>
      </c>
      <c r="B233">
        <v>233</v>
      </c>
      <c r="C233" s="55" t="s">
        <v>260</v>
      </c>
      <c r="D233" t="s">
        <v>75</v>
      </c>
      <c r="E233" s="51">
        <v>11</v>
      </c>
      <c r="F233" s="51">
        <v>9</v>
      </c>
      <c r="G233">
        <v>8</v>
      </c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</row>
    <row r="234" spans="1:55" s="55" customFormat="1" ht="15">
      <c r="A234" t="str">
        <f t="shared" si="3"/>
        <v>BurgenlandChocolatier/Chocolatière</v>
      </c>
      <c r="B234">
        <v>234</v>
      </c>
      <c r="C234" s="55" t="s">
        <v>260</v>
      </c>
      <c r="D234" t="s">
        <v>77</v>
      </c>
      <c r="E234" s="51">
        <v>1</v>
      </c>
      <c r="F234" s="51">
        <v>1</v>
      </c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</row>
    <row r="235" spans="1:55" s="55" customFormat="1" ht="15">
      <c r="A235" t="str">
        <f t="shared" si="3"/>
        <v>BurgenlandDachdecker/Dachdeckerin</v>
      </c>
      <c r="B235">
        <v>235</v>
      </c>
      <c r="C235" s="55" t="s">
        <v>260</v>
      </c>
      <c r="D235" t="s">
        <v>78</v>
      </c>
      <c r="E235" s="51">
        <v>13</v>
      </c>
      <c r="F235" s="51">
        <v>11</v>
      </c>
      <c r="G235">
        <v>5</v>
      </c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</row>
    <row r="236" spans="1:55" s="55" customFormat="1" ht="15">
      <c r="A236" t="str">
        <f t="shared" si="3"/>
        <v>BurgenlandDrucktechnik</v>
      </c>
      <c r="B236">
        <v>236</v>
      </c>
      <c r="C236" s="55" t="s">
        <v>260</v>
      </c>
      <c r="D236" t="s">
        <v>81</v>
      </c>
      <c r="E236" s="51">
        <v>4</v>
      </c>
      <c r="F236" s="51">
        <v>2</v>
      </c>
      <c r="G236">
        <v>2</v>
      </c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</row>
    <row r="237" spans="1:55" s="55" customFormat="1" ht="15">
      <c r="A237" t="str">
        <f t="shared" si="3"/>
        <v>BurgenlandEDV-Kaufmann/-frau</v>
      </c>
      <c r="B237">
        <v>237</v>
      </c>
      <c r="C237" s="55" t="s">
        <v>260</v>
      </c>
      <c r="D237" t="s">
        <v>84</v>
      </c>
      <c r="E237" s="51">
        <v>2</v>
      </c>
      <c r="F237" s="51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</row>
    <row r="238" spans="1:55" s="55" customFormat="1" ht="15">
      <c r="A238" t="str">
        <f t="shared" si="3"/>
        <v>BurgenlandEinzelhandel</v>
      </c>
      <c r="B238">
        <v>238</v>
      </c>
      <c r="C238" s="55" t="s">
        <v>260</v>
      </c>
      <c r="D238" t="s">
        <v>86</v>
      </c>
      <c r="E238" s="51">
        <v>123</v>
      </c>
      <c r="F238" s="51">
        <v>122</v>
      </c>
      <c r="G238">
        <v>119</v>
      </c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</row>
    <row r="239" spans="1:55" s="55" customFormat="1" ht="15">
      <c r="A239" t="str">
        <f t="shared" si="3"/>
        <v>BurgenlandElektronik</v>
      </c>
      <c r="B239">
        <v>239</v>
      </c>
      <c r="C239" s="55" t="s">
        <v>260</v>
      </c>
      <c r="D239" t="s">
        <v>88</v>
      </c>
      <c r="E239" s="51">
        <v>11</v>
      </c>
      <c r="F239" s="51">
        <v>11</v>
      </c>
      <c r="G239">
        <v>10</v>
      </c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</row>
    <row r="240" spans="1:55" s="55" customFormat="1" ht="15">
      <c r="A240" t="str">
        <f t="shared" si="3"/>
        <v>BurgenlandElektrotechnik</v>
      </c>
      <c r="B240">
        <v>240</v>
      </c>
      <c r="C240" s="55" t="s">
        <v>260</v>
      </c>
      <c r="D240" t="s">
        <v>89</v>
      </c>
      <c r="E240" s="51">
        <v>215</v>
      </c>
      <c r="F240" s="51">
        <v>204</v>
      </c>
      <c r="G240">
        <v>168</v>
      </c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</row>
    <row r="241" spans="1:55" s="55" customFormat="1" ht="15">
      <c r="A241" t="str">
        <f t="shared" si="3"/>
        <v>BurgenlandEntsorgungs- und Recyclingfachkraft</v>
      </c>
      <c r="B241">
        <v>241</v>
      </c>
      <c r="C241" s="55" t="s">
        <v>260</v>
      </c>
      <c r="D241" t="s">
        <v>90</v>
      </c>
      <c r="E241" s="51">
        <v>1</v>
      </c>
      <c r="F241" s="5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</row>
    <row r="242" spans="1:55" s="55" customFormat="1" ht="15">
      <c r="A242" t="str">
        <f t="shared" si="3"/>
        <v>BurgenlandFahrradmechatronik (gültig bis: 31.12.2026)</v>
      </c>
      <c r="B242">
        <v>242</v>
      </c>
      <c r="C242" s="55" t="s">
        <v>260</v>
      </c>
      <c r="D242" t="s">
        <v>92</v>
      </c>
      <c r="E242" s="51">
        <v>1</v>
      </c>
      <c r="F242" s="51">
        <v>1</v>
      </c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</row>
    <row r="243" spans="1:55" s="55" customFormat="1" ht="15">
      <c r="A243" t="str">
        <f t="shared" si="3"/>
        <v>BurgenlandFertigteilhausbau</v>
      </c>
      <c r="B243">
        <v>243</v>
      </c>
      <c r="C243" s="55" t="s">
        <v>260</v>
      </c>
      <c r="D243" t="s">
        <v>97</v>
      </c>
      <c r="E243" s="51">
        <v>1</v>
      </c>
      <c r="F243" s="51">
        <v>1</v>
      </c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</row>
    <row r="244" spans="1:55" s="55" customFormat="1" ht="15">
      <c r="A244" t="str">
        <f t="shared" si="3"/>
        <v>BurgenlandFertigungsmesstechnik (gültig bis: 31.08.2027)</v>
      </c>
      <c r="B244">
        <v>244</v>
      </c>
      <c r="C244" s="55" t="s">
        <v>260</v>
      </c>
      <c r="D244" t="s">
        <v>98</v>
      </c>
      <c r="E244" s="51">
        <v>1</v>
      </c>
      <c r="F244" s="51">
        <v>1</v>
      </c>
      <c r="G244">
        <v>1</v>
      </c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</row>
    <row r="245" spans="1:55" s="55" customFormat="1" ht="15">
      <c r="A245" t="str">
        <f t="shared" si="3"/>
        <v>BurgenlandFinanz- und Rechnungswesenassistenz</v>
      </c>
      <c r="B245">
        <v>245</v>
      </c>
      <c r="C245" s="55" t="s">
        <v>260</v>
      </c>
      <c r="D245" t="s">
        <v>99</v>
      </c>
      <c r="E245" s="51">
        <v>1</v>
      </c>
      <c r="F245" s="51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</row>
    <row r="246" spans="1:55" s="55" customFormat="1" ht="15">
      <c r="A246" t="str">
        <f t="shared" si="3"/>
        <v>BurgenlandFleischverarbeitung</v>
      </c>
      <c r="B246">
        <v>246</v>
      </c>
      <c r="C246" s="55" t="s">
        <v>260</v>
      </c>
      <c r="D246" t="s">
        <v>103</v>
      </c>
      <c r="E246" s="51">
        <v>5</v>
      </c>
      <c r="F246" s="51">
        <v>4</v>
      </c>
      <c r="G246">
        <v>4</v>
      </c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</row>
    <row r="247" spans="1:55" s="55" customFormat="1" ht="15">
      <c r="A247" t="str">
        <f t="shared" si="3"/>
        <v>BurgenlandFriseur (Stylist)/Friseurin (Stylistin)</v>
      </c>
      <c r="B247">
        <v>247</v>
      </c>
      <c r="C247" s="55" t="s">
        <v>260</v>
      </c>
      <c r="D247" t="s">
        <v>109</v>
      </c>
      <c r="E247" s="51">
        <v>13</v>
      </c>
      <c r="F247" s="51">
        <v>7</v>
      </c>
      <c r="G247">
        <v>7</v>
      </c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</row>
    <row r="248" spans="1:55" s="55" customFormat="1" ht="15">
      <c r="A248" t="str">
        <f t="shared" si="3"/>
        <v>BurgenlandGarten- und Grünflächengestaltung</v>
      </c>
      <c r="B248">
        <v>248</v>
      </c>
      <c r="C248" s="55" t="s">
        <v>260</v>
      </c>
      <c r="D248" t="s">
        <v>110</v>
      </c>
      <c r="E248" s="51">
        <v>24</v>
      </c>
      <c r="F248" s="51">
        <v>23</v>
      </c>
      <c r="G248">
        <v>23</v>
      </c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</row>
    <row r="249" spans="1:55" s="55" customFormat="1" ht="15">
      <c r="A249" t="str">
        <f t="shared" si="3"/>
        <v>BurgenlandGastronomiefachmann/Gastronomiefachfrau</v>
      </c>
      <c r="B249">
        <v>249</v>
      </c>
      <c r="C249" t="s">
        <v>260</v>
      </c>
      <c r="D249" t="s">
        <v>111</v>
      </c>
      <c r="E249" s="51">
        <v>10</v>
      </c>
      <c r="F249" s="51">
        <v>6</v>
      </c>
      <c r="G249">
        <v>8</v>
      </c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</row>
    <row r="250" spans="1:55" s="55" customFormat="1" ht="15">
      <c r="A250" t="str">
        <f t="shared" si="3"/>
        <v>BurgenlandGlasbautechnik</v>
      </c>
      <c r="B250">
        <v>250</v>
      </c>
      <c r="C250" t="s">
        <v>260</v>
      </c>
      <c r="D250" t="s">
        <v>115</v>
      </c>
      <c r="E250" s="51">
        <v>5</v>
      </c>
      <c r="F250" s="51">
        <v>4</v>
      </c>
      <c r="G250">
        <v>3</v>
      </c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</row>
    <row r="251" spans="1:55" s="55" customFormat="1" ht="15">
      <c r="A251" t="str">
        <f t="shared" si="3"/>
        <v>BurgenlandGold- und Silberschmied/in und Juwelier/in</v>
      </c>
      <c r="B251">
        <v>251</v>
      </c>
      <c r="C251" t="s">
        <v>260</v>
      </c>
      <c r="D251" t="s">
        <v>120</v>
      </c>
      <c r="E251" s="51">
        <v>1</v>
      </c>
      <c r="F251" s="51"/>
      <c r="G251">
        <v>1</v>
      </c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</row>
    <row r="252" spans="1:55" s="55" customFormat="1" ht="15">
      <c r="A252" t="str">
        <f t="shared" si="3"/>
        <v>BurgenlandGroßhandelskaufmann/Großhandelskauffrau</v>
      </c>
      <c r="B252">
        <v>252</v>
      </c>
      <c r="C252" t="s">
        <v>260</v>
      </c>
      <c r="D252" t="s">
        <v>122</v>
      </c>
      <c r="E252" s="51">
        <v>9</v>
      </c>
      <c r="F252" s="51">
        <v>6</v>
      </c>
      <c r="G252">
        <v>5</v>
      </c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</row>
    <row r="253" spans="1:55" s="55" customFormat="1" ht="15">
      <c r="A253" t="str">
        <f t="shared" si="3"/>
        <v>BurgenlandHafner/in</v>
      </c>
      <c r="B253">
        <v>253</v>
      </c>
      <c r="C253" t="s">
        <v>260</v>
      </c>
      <c r="D253" t="s">
        <v>123</v>
      </c>
      <c r="E253" s="51">
        <v>3</v>
      </c>
      <c r="F253" s="51">
        <v>5</v>
      </c>
      <c r="G253">
        <v>2</v>
      </c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</row>
    <row r="254" spans="1:55" s="55" customFormat="1" ht="15">
      <c r="A254" t="str">
        <f t="shared" si="3"/>
        <v>BurgenlandHochbau (gültig bis: 31.12.2027)</v>
      </c>
      <c r="B254">
        <v>254</v>
      </c>
      <c r="C254" t="s">
        <v>260</v>
      </c>
      <c r="D254" t="s">
        <v>562</v>
      </c>
      <c r="E254" s="51">
        <v>78</v>
      </c>
      <c r="F254" s="51">
        <v>73</v>
      </c>
      <c r="G254">
        <v>64</v>
      </c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</row>
    <row r="255" spans="1:55" s="55" customFormat="1" ht="15">
      <c r="A255" t="str">
        <f t="shared" si="3"/>
        <v>BurgenlandHochbauspezialist/Hochbauspezialistin (gültig bis: 31.08.2026)</v>
      </c>
      <c r="B255">
        <v>255</v>
      </c>
      <c r="C255" t="s">
        <v>260</v>
      </c>
      <c r="D255" t="s">
        <v>126</v>
      </c>
      <c r="E255" s="51">
        <v>2</v>
      </c>
      <c r="F255" s="51">
        <v>1</v>
      </c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</row>
    <row r="256" spans="1:55" s="55" customFormat="1" ht="15">
      <c r="A256" t="str">
        <f t="shared" si="3"/>
        <v>BurgenlandHolztechnik</v>
      </c>
      <c r="B256">
        <v>256</v>
      </c>
      <c r="C256" t="s">
        <v>260</v>
      </c>
      <c r="D256" t="s">
        <v>131</v>
      </c>
      <c r="E256" s="51">
        <v>2</v>
      </c>
      <c r="F256" s="51">
        <v>2</v>
      </c>
      <c r="G256">
        <v>1</v>
      </c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</row>
    <row r="257" spans="1:54" s="55" customFormat="1" ht="15">
      <c r="A257" t="str">
        <f t="shared" si="3"/>
        <v>BurgenlandHörgeräteakustiker/in</v>
      </c>
      <c r="B257">
        <v>257</v>
      </c>
      <c r="C257" t="s">
        <v>260</v>
      </c>
      <c r="D257" t="s">
        <v>132</v>
      </c>
      <c r="E257" s="51">
        <v>1</v>
      </c>
      <c r="F257" s="51">
        <v>1</v>
      </c>
      <c r="G257">
        <v>1</v>
      </c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</row>
    <row r="258" spans="1:54" s="55" customFormat="1" ht="15">
      <c r="A258" t="str">
        <f t="shared" si="3"/>
        <v>BurgenlandHotel- und Gastgewerbeassistent/in</v>
      </c>
      <c r="B258">
        <v>258</v>
      </c>
      <c r="C258" t="s">
        <v>260</v>
      </c>
      <c r="D258" t="s">
        <v>133</v>
      </c>
      <c r="E258" s="51">
        <v>7</v>
      </c>
      <c r="F258" s="51">
        <v>9</v>
      </c>
      <c r="G258">
        <v>12</v>
      </c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</row>
    <row r="259" spans="1:54" s="55" customFormat="1" ht="15">
      <c r="A259" t="str">
        <f t="shared" ref="A259:A322" si="4">C259&amp;D259</f>
        <v>BurgenlandHotelkaufmann/Hotelkauffrau</v>
      </c>
      <c r="B259">
        <v>259</v>
      </c>
      <c r="C259" t="s">
        <v>260</v>
      </c>
      <c r="D259" t="s">
        <v>135</v>
      </c>
      <c r="E259" s="51">
        <v>3</v>
      </c>
      <c r="F259" s="51">
        <v>3</v>
      </c>
      <c r="G259">
        <v>1</v>
      </c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</row>
    <row r="260" spans="1:54" s="55" customFormat="1" ht="15">
      <c r="A260" t="str">
        <f t="shared" si="4"/>
        <v>BurgenlandImmobilienkaufmann/Immobilienkauffrau</v>
      </c>
      <c r="B260">
        <v>260</v>
      </c>
      <c r="C260" t="s">
        <v>260</v>
      </c>
      <c r="D260" t="s">
        <v>137</v>
      </c>
      <c r="E260" s="51">
        <v>1</v>
      </c>
      <c r="F260" s="51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</row>
    <row r="261" spans="1:54" s="55" customFormat="1" ht="15">
      <c r="A261" t="str">
        <f t="shared" si="4"/>
        <v>BurgenlandIndustriekaufmann/Industriekauffrau (gültig bis: 31.08.2026)</v>
      </c>
      <c r="B261">
        <v>261</v>
      </c>
      <c r="C261" t="s">
        <v>260</v>
      </c>
      <c r="D261" t="s">
        <v>138</v>
      </c>
      <c r="E261" s="51">
        <v>2</v>
      </c>
      <c r="F261" s="51">
        <v>2</v>
      </c>
      <c r="G261">
        <v>2</v>
      </c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</row>
    <row r="262" spans="1:54" s="55" customFormat="1" ht="15">
      <c r="A262" t="str">
        <f t="shared" si="4"/>
        <v>BurgenlandInformationstechnologie</v>
      </c>
      <c r="B262">
        <v>262</v>
      </c>
      <c r="C262" t="s">
        <v>260</v>
      </c>
      <c r="D262" t="s">
        <v>34</v>
      </c>
      <c r="E262" s="51">
        <v>18</v>
      </c>
      <c r="F262" s="51">
        <v>18</v>
      </c>
      <c r="G262">
        <v>19</v>
      </c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</row>
    <row r="263" spans="1:54" s="55" customFormat="1" ht="15">
      <c r="A263" t="str">
        <f t="shared" si="4"/>
        <v>BurgenlandInstallations- und Gebäudetechnik</v>
      </c>
      <c r="B263">
        <v>263</v>
      </c>
      <c r="C263" t="s">
        <v>260</v>
      </c>
      <c r="D263" t="s">
        <v>141</v>
      </c>
      <c r="E263" s="51">
        <v>153</v>
      </c>
      <c r="F263" s="51">
        <v>147</v>
      </c>
      <c r="G263">
        <v>134</v>
      </c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</row>
    <row r="264" spans="1:54" s="55" customFormat="1" ht="15">
      <c r="A264" t="str">
        <f t="shared" si="4"/>
        <v>BurgenlandKälteanlagentechnik</v>
      </c>
      <c r="B264">
        <v>264</v>
      </c>
      <c r="C264" t="s">
        <v>260</v>
      </c>
      <c r="D264" t="s">
        <v>142</v>
      </c>
      <c r="E264" s="51">
        <v>6</v>
      </c>
      <c r="F264" s="51">
        <v>5</v>
      </c>
      <c r="G264">
        <v>7</v>
      </c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</row>
    <row r="265" spans="1:54" s="55" customFormat="1" ht="15">
      <c r="A265" t="str">
        <f t="shared" si="4"/>
        <v>BurgenlandKarosseriebautechnik</v>
      </c>
      <c r="B265">
        <v>265</v>
      </c>
      <c r="C265" t="s">
        <v>260</v>
      </c>
      <c r="D265" t="s">
        <v>31</v>
      </c>
      <c r="E265" s="51">
        <v>39</v>
      </c>
      <c r="F265" s="51">
        <v>45</v>
      </c>
      <c r="G265">
        <v>50</v>
      </c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</row>
    <row r="266" spans="1:54" s="55" customFormat="1" ht="15">
      <c r="A266" t="str">
        <f t="shared" si="4"/>
        <v>BurgenlandKoch/Köchin</v>
      </c>
      <c r="B266">
        <v>266</v>
      </c>
      <c r="C266" t="s">
        <v>260</v>
      </c>
      <c r="D266" t="s">
        <v>148</v>
      </c>
      <c r="E266" s="51">
        <v>41</v>
      </c>
      <c r="F266" s="51">
        <v>32</v>
      </c>
      <c r="G266">
        <v>39</v>
      </c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</row>
    <row r="267" spans="1:54" s="55" customFormat="1" ht="15">
      <c r="A267" t="str">
        <f t="shared" si="4"/>
        <v>BurgenlandKonditorei (Zuckerbäckerei)</v>
      </c>
      <c r="B267">
        <v>267</v>
      </c>
      <c r="C267" t="s">
        <v>260</v>
      </c>
      <c r="D267" t="s">
        <v>149</v>
      </c>
      <c r="E267" s="51">
        <v>10</v>
      </c>
      <c r="F267" s="51">
        <v>6</v>
      </c>
      <c r="G267">
        <v>6</v>
      </c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</row>
    <row r="268" spans="1:54" s="55" customFormat="1" ht="15">
      <c r="A268" t="str">
        <f t="shared" si="4"/>
        <v>BurgenlandKonstrukteur/in</v>
      </c>
      <c r="B268">
        <v>268</v>
      </c>
      <c r="C268" t="s">
        <v>260</v>
      </c>
      <c r="D268" t="s">
        <v>150</v>
      </c>
      <c r="E268" s="51">
        <v>6</v>
      </c>
      <c r="F268" s="51">
        <v>6</v>
      </c>
      <c r="G268">
        <v>3</v>
      </c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</row>
    <row r="269" spans="1:54" s="55" customFormat="1" ht="15">
      <c r="A269" t="str">
        <f t="shared" si="4"/>
        <v>BurgenlandKraftfahrzeugtechnik</v>
      </c>
      <c r="B269">
        <v>269</v>
      </c>
      <c r="C269" t="s">
        <v>260</v>
      </c>
      <c r="D269" t="s">
        <v>4</v>
      </c>
      <c r="E269" s="51">
        <v>235</v>
      </c>
      <c r="F269" s="51">
        <v>241</v>
      </c>
      <c r="G269">
        <v>248</v>
      </c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</row>
    <row r="270" spans="1:54" s="55" customFormat="1" ht="15">
      <c r="A270" t="str">
        <f t="shared" si="4"/>
        <v>BurgenlandKunststofftechnologie</v>
      </c>
      <c r="B270">
        <v>270</v>
      </c>
      <c r="C270" t="s">
        <v>260</v>
      </c>
      <c r="D270" t="s">
        <v>152</v>
      </c>
      <c r="E270" s="51">
        <v>20</v>
      </c>
      <c r="F270" s="51">
        <v>21</v>
      </c>
      <c r="G270">
        <v>8</v>
      </c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</row>
    <row r="271" spans="1:54" s="55" customFormat="1" ht="15">
      <c r="A271" t="str">
        <f t="shared" si="4"/>
        <v>BurgenlandKunststoffverfahrenstechnik</v>
      </c>
      <c r="B271">
        <v>271</v>
      </c>
      <c r="C271" t="s">
        <v>260</v>
      </c>
      <c r="D271" t="s">
        <v>153</v>
      </c>
      <c r="E271" s="51">
        <v>5</v>
      </c>
      <c r="F271" s="51">
        <v>2</v>
      </c>
      <c r="G271">
        <v>2</v>
      </c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</row>
    <row r="272" spans="1:54" s="55" customFormat="1" ht="15">
      <c r="A272" t="str">
        <f t="shared" si="4"/>
        <v>BurgenlandLackiertechnik</v>
      </c>
      <c r="B272">
        <v>272</v>
      </c>
      <c r="C272" t="s">
        <v>260</v>
      </c>
      <c r="D272" t="s">
        <v>156</v>
      </c>
      <c r="E272" s="51">
        <v>1</v>
      </c>
      <c r="F272" s="51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</row>
    <row r="273" spans="1:54" s="55" customFormat="1" ht="15">
      <c r="A273" t="str">
        <f t="shared" si="4"/>
        <v>BurgenlandLand- und Baumaschinentechnik</v>
      </c>
      <c r="B273">
        <v>273</v>
      </c>
      <c r="C273" t="s">
        <v>260</v>
      </c>
      <c r="D273" t="s">
        <v>157</v>
      </c>
      <c r="E273" s="51">
        <v>39</v>
      </c>
      <c r="F273" s="51">
        <v>42</v>
      </c>
      <c r="G273">
        <v>38</v>
      </c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</row>
    <row r="274" spans="1:54" s="55" customFormat="1" ht="15">
      <c r="A274" t="str">
        <f t="shared" si="4"/>
        <v>BurgenlandLebensmitteltechnik</v>
      </c>
      <c r="B274">
        <v>274</v>
      </c>
      <c r="C274" t="s">
        <v>260</v>
      </c>
      <c r="D274" t="s">
        <v>158</v>
      </c>
      <c r="E274" s="51">
        <v>5</v>
      </c>
      <c r="F274" s="51">
        <v>4</v>
      </c>
      <c r="G274">
        <v>5</v>
      </c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</row>
    <row r="275" spans="1:54" s="55" customFormat="1" ht="15">
      <c r="A275" t="str">
        <f t="shared" si="4"/>
        <v>BurgenlandLuftfahrzeugtechnik</v>
      </c>
      <c r="B275">
        <v>275</v>
      </c>
      <c r="C275" t="s">
        <v>260</v>
      </c>
      <c r="D275" t="s">
        <v>160</v>
      </c>
      <c r="E275" s="51"/>
      <c r="F275" s="51">
        <v>1</v>
      </c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</row>
    <row r="276" spans="1:54" s="55" customFormat="1" ht="15">
      <c r="A276" t="str">
        <f t="shared" si="4"/>
        <v>BurgenlandMechatronik</v>
      </c>
      <c r="B276">
        <v>276</v>
      </c>
      <c r="C276" t="s">
        <v>260</v>
      </c>
      <c r="D276" t="s">
        <v>26</v>
      </c>
      <c r="E276" s="51">
        <v>49</v>
      </c>
      <c r="F276" s="51">
        <v>52</v>
      </c>
      <c r="G276">
        <v>47</v>
      </c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</row>
    <row r="277" spans="1:54" s="55" customFormat="1" ht="15">
      <c r="A277" t="str">
        <f t="shared" si="4"/>
        <v>BurgenlandMetallbearbeitung</v>
      </c>
      <c r="B277">
        <v>277</v>
      </c>
      <c r="C277" t="s">
        <v>260</v>
      </c>
      <c r="D277" t="s">
        <v>168</v>
      </c>
      <c r="E277" s="51">
        <v>13</v>
      </c>
      <c r="F277" s="51">
        <v>13</v>
      </c>
      <c r="G277">
        <v>17</v>
      </c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</row>
    <row r="278" spans="1:54" s="55" customFormat="1" ht="15">
      <c r="A278" t="str">
        <f t="shared" si="4"/>
        <v>BurgenlandMetalltechnik</v>
      </c>
      <c r="B278">
        <v>278</v>
      </c>
      <c r="C278" t="s">
        <v>260</v>
      </c>
      <c r="D278" t="s">
        <v>33</v>
      </c>
      <c r="E278" s="51">
        <v>159</v>
      </c>
      <c r="F278" s="51">
        <v>160</v>
      </c>
      <c r="G278">
        <v>150</v>
      </c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</row>
    <row r="279" spans="1:54" s="55" customFormat="1" ht="15">
      <c r="A279" t="str">
        <f t="shared" si="4"/>
        <v>BurgenlandOfenbau- und Verlegetechnik</v>
      </c>
      <c r="B279">
        <v>279</v>
      </c>
      <c r="C279" t="s">
        <v>260</v>
      </c>
      <c r="D279" t="s">
        <v>178</v>
      </c>
      <c r="E279" s="51">
        <v>1</v>
      </c>
      <c r="F279" s="51">
        <v>3</v>
      </c>
      <c r="G279">
        <v>2</v>
      </c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</row>
    <row r="280" spans="1:54" s="55" customFormat="1" ht="15">
      <c r="A280" t="str">
        <f t="shared" si="4"/>
        <v>BurgenlandOrthopädieschuhmacher/in</v>
      </c>
      <c r="B280">
        <v>280</v>
      </c>
      <c r="C280" t="s">
        <v>260</v>
      </c>
      <c r="D280" t="s">
        <v>181</v>
      </c>
      <c r="E280" s="51"/>
      <c r="F280" s="51">
        <v>1</v>
      </c>
      <c r="G280">
        <v>1</v>
      </c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</row>
    <row r="281" spans="1:54" s="55" customFormat="1" ht="15">
      <c r="A281" t="str">
        <f t="shared" si="4"/>
        <v>BurgenlandPersonaldienstleistung</v>
      </c>
      <c r="B281">
        <v>281</v>
      </c>
      <c r="C281" t="s">
        <v>260</v>
      </c>
      <c r="D281" t="s">
        <v>184</v>
      </c>
      <c r="E281" s="51">
        <v>2</v>
      </c>
      <c r="F281" s="51"/>
      <c r="G281">
        <v>1</v>
      </c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</row>
    <row r="282" spans="1:54" s="55" customFormat="1" ht="15">
      <c r="A282" t="str">
        <f t="shared" si="4"/>
        <v>BurgenlandPflasterer/Pflasterin</v>
      </c>
      <c r="B282">
        <v>282</v>
      </c>
      <c r="C282" t="s">
        <v>260</v>
      </c>
      <c r="D282" t="s">
        <v>185</v>
      </c>
      <c r="E282" s="51">
        <v>2</v>
      </c>
      <c r="F282" s="51">
        <v>2</v>
      </c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</row>
    <row r="283" spans="1:54" s="55" customFormat="1" ht="15">
      <c r="A283" t="str">
        <f t="shared" si="4"/>
        <v>BurgenlandPflegeassistenz-AV</v>
      </c>
      <c r="B283">
        <v>283</v>
      </c>
      <c r="C283" t="s">
        <v>260</v>
      </c>
      <c r="D283" t="s">
        <v>186</v>
      </c>
      <c r="E283" s="51"/>
      <c r="F283" s="51">
        <v>2</v>
      </c>
      <c r="G283">
        <v>4</v>
      </c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</row>
    <row r="284" spans="1:54" s="55" customFormat="1" ht="15">
      <c r="A284" t="str">
        <f t="shared" si="4"/>
        <v>BurgenlandPharmazeutisch-kaufmännische Assistenz</v>
      </c>
      <c r="B284">
        <v>284</v>
      </c>
      <c r="C284" t="s">
        <v>260</v>
      </c>
      <c r="D284" t="s">
        <v>19</v>
      </c>
      <c r="E284" s="51">
        <v>6</v>
      </c>
      <c r="F284" s="51">
        <v>3</v>
      </c>
      <c r="G284">
        <v>2</v>
      </c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</row>
    <row r="285" spans="1:54" s="55" customFormat="1" ht="15">
      <c r="A285" t="str">
        <f t="shared" si="4"/>
        <v>BurgenlandPlatten- und Fliesenleger/in</v>
      </c>
      <c r="B285">
        <v>285</v>
      </c>
      <c r="C285" t="s">
        <v>260</v>
      </c>
      <c r="D285" t="s">
        <v>190</v>
      </c>
      <c r="E285" s="51">
        <v>16</v>
      </c>
      <c r="F285" s="51">
        <v>13</v>
      </c>
      <c r="G285">
        <v>17</v>
      </c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</row>
    <row r="286" spans="1:54" s="55" customFormat="1" ht="15">
      <c r="A286" t="str">
        <f t="shared" si="4"/>
        <v>BurgenlandProzesstechnik</v>
      </c>
      <c r="B286">
        <v>286</v>
      </c>
      <c r="C286" t="s">
        <v>260</v>
      </c>
      <c r="D286" t="s">
        <v>193</v>
      </c>
      <c r="E286" s="51">
        <v>20</v>
      </c>
      <c r="F286" s="51">
        <v>28</v>
      </c>
      <c r="G286">
        <v>29</v>
      </c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</row>
    <row r="287" spans="1:54" s="55" customFormat="1" ht="15">
      <c r="A287" t="str">
        <f t="shared" si="4"/>
        <v>BurgenlandRauchfangkehrer/Rauchfangkehrerin</v>
      </c>
      <c r="B287">
        <v>287</v>
      </c>
      <c r="C287" t="s">
        <v>260</v>
      </c>
      <c r="D287" t="s">
        <v>196</v>
      </c>
      <c r="E287" s="51">
        <v>5</v>
      </c>
      <c r="F287" s="51">
        <v>8</v>
      </c>
      <c r="G287">
        <v>6</v>
      </c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</row>
    <row r="288" spans="1:54" s="55" customFormat="1" ht="15">
      <c r="A288" t="str">
        <f t="shared" si="4"/>
        <v>BurgenlandReinigungstechnik</v>
      </c>
      <c r="B288">
        <v>288</v>
      </c>
      <c r="C288" t="s">
        <v>260</v>
      </c>
      <c r="D288" t="s">
        <v>198</v>
      </c>
      <c r="E288" s="51"/>
      <c r="F288" s="51"/>
      <c r="G288">
        <v>1</v>
      </c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</row>
    <row r="289" spans="1:54" s="55" customFormat="1" ht="15">
      <c r="A289" t="str">
        <f t="shared" si="4"/>
        <v>BurgenlandReisebürokaufmann / Reisebürokauffrau</v>
      </c>
      <c r="B289">
        <v>289</v>
      </c>
      <c r="C289" t="s">
        <v>260</v>
      </c>
      <c r="D289" t="s">
        <v>566</v>
      </c>
      <c r="E289" s="51">
        <v>1</v>
      </c>
      <c r="F289" s="51">
        <v>1</v>
      </c>
      <c r="G289">
        <v>2</v>
      </c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</row>
    <row r="290" spans="1:54" s="55" customFormat="1" ht="15">
      <c r="A290" t="str">
        <f t="shared" si="4"/>
        <v>BurgenlandRestaurantfachmann/Restaurantfachfrau</v>
      </c>
      <c r="B290">
        <v>290</v>
      </c>
      <c r="C290" t="s">
        <v>260</v>
      </c>
      <c r="D290" t="s">
        <v>201</v>
      </c>
      <c r="E290" s="51">
        <v>10</v>
      </c>
      <c r="F290" s="51">
        <v>9</v>
      </c>
      <c r="G290">
        <v>11</v>
      </c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</row>
    <row r="291" spans="1:54" s="55" customFormat="1" ht="15">
      <c r="A291" t="str">
        <f t="shared" si="4"/>
        <v>BurgenlandSonnenschutztechnik</v>
      </c>
      <c r="B291">
        <v>291</v>
      </c>
      <c r="C291" t="s">
        <v>260</v>
      </c>
      <c r="D291" t="s">
        <v>209</v>
      </c>
      <c r="E291" s="51">
        <v>1</v>
      </c>
      <c r="F291" s="5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</row>
    <row r="292" spans="1:54" s="55" customFormat="1" ht="15">
      <c r="A292" t="str">
        <f t="shared" si="4"/>
        <v>BurgenlandSpeditionskaufmann/Speditionskauffrau</v>
      </c>
      <c r="B292">
        <v>292</v>
      </c>
      <c r="C292" t="s">
        <v>260</v>
      </c>
      <c r="D292" t="s">
        <v>210</v>
      </c>
      <c r="E292" s="51"/>
      <c r="F292" s="51"/>
      <c r="G292">
        <v>1</v>
      </c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</row>
    <row r="293" spans="1:54" s="55" customFormat="1" ht="15">
      <c r="A293" t="str">
        <f t="shared" si="4"/>
        <v>BurgenlandSpeditionslogistik</v>
      </c>
      <c r="B293">
        <v>293</v>
      </c>
      <c r="C293" t="s">
        <v>260</v>
      </c>
      <c r="D293" t="s">
        <v>211</v>
      </c>
      <c r="E293" s="51">
        <v>1</v>
      </c>
      <c r="F293" s="51">
        <v>1</v>
      </c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</row>
    <row r="294" spans="1:54" s="55" customFormat="1" ht="15">
      <c r="A294" t="str">
        <f t="shared" si="4"/>
        <v>BurgenlandSpengler/Spenglerin</v>
      </c>
      <c r="B294">
        <v>294</v>
      </c>
      <c r="C294" t="s">
        <v>260</v>
      </c>
      <c r="D294" t="s">
        <v>212</v>
      </c>
      <c r="E294" s="51">
        <v>22</v>
      </c>
      <c r="F294" s="51">
        <v>22</v>
      </c>
      <c r="G294">
        <v>27</v>
      </c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</row>
    <row r="295" spans="1:54" s="55" customFormat="1" ht="15">
      <c r="A295" t="str">
        <f t="shared" si="4"/>
        <v>BurgenlandSteinmetz/Steinmetzin</v>
      </c>
      <c r="B295">
        <v>295</v>
      </c>
      <c r="C295" t="s">
        <v>260</v>
      </c>
      <c r="D295" t="s">
        <v>216</v>
      </c>
      <c r="E295" s="51">
        <v>3</v>
      </c>
      <c r="F295" s="51">
        <v>3</v>
      </c>
      <c r="G295">
        <v>2</v>
      </c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</row>
    <row r="296" spans="1:54" s="55" customFormat="1" ht="15">
      <c r="A296" t="str">
        <f t="shared" si="4"/>
        <v>BurgenlandSteinmetztechnik</v>
      </c>
      <c r="B296">
        <v>296</v>
      </c>
      <c r="C296" t="s">
        <v>260</v>
      </c>
      <c r="D296" t="s">
        <v>217</v>
      </c>
      <c r="E296" s="51"/>
      <c r="F296" s="51"/>
      <c r="G296">
        <v>1</v>
      </c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</row>
    <row r="297" spans="1:54" s="55" customFormat="1" ht="15">
      <c r="A297" t="str">
        <f t="shared" si="4"/>
        <v>BurgenlandSteuerassistenz</v>
      </c>
      <c r="B297">
        <v>297</v>
      </c>
      <c r="C297" t="s">
        <v>260</v>
      </c>
      <c r="D297" t="s">
        <v>219</v>
      </c>
      <c r="E297" s="51">
        <v>7</v>
      </c>
      <c r="F297" s="51">
        <v>6</v>
      </c>
      <c r="G297">
        <v>6</v>
      </c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</row>
    <row r="298" spans="1:54" s="55" customFormat="1" ht="15">
      <c r="A298" t="str">
        <f t="shared" si="4"/>
        <v>BurgenlandStuckateur/in und Trockenausbauer/in</v>
      </c>
      <c r="B298">
        <v>298</v>
      </c>
      <c r="C298" t="s">
        <v>260</v>
      </c>
      <c r="D298" t="s">
        <v>224</v>
      </c>
      <c r="E298" s="51">
        <v>2</v>
      </c>
      <c r="F298" s="51">
        <v>3</v>
      </c>
      <c r="G298">
        <v>1</v>
      </c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</row>
    <row r="299" spans="1:54" s="55" customFormat="1" ht="15">
      <c r="A299" t="str">
        <f t="shared" si="4"/>
        <v>BurgenlandSystemgastronomiefachkraft</v>
      </c>
      <c r="B299">
        <v>299</v>
      </c>
      <c r="C299" t="s">
        <v>260</v>
      </c>
      <c r="D299" t="s">
        <v>225</v>
      </c>
      <c r="E299" s="51">
        <v>3</v>
      </c>
      <c r="F299" s="51">
        <v>5</v>
      </c>
      <c r="G299">
        <v>8</v>
      </c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</row>
    <row r="300" spans="1:54" s="55" customFormat="1" ht="15">
      <c r="A300" t="str">
        <f t="shared" si="4"/>
        <v>BurgenlandTechnischer Zeichner/Technische Zeichnerin</v>
      </c>
      <c r="B300">
        <v>300</v>
      </c>
      <c r="C300" t="s">
        <v>260</v>
      </c>
      <c r="D300" t="s">
        <v>227</v>
      </c>
      <c r="E300" s="51">
        <v>14</v>
      </c>
      <c r="F300" s="51">
        <v>14</v>
      </c>
      <c r="G300">
        <v>18</v>
      </c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</row>
    <row r="301" spans="1:54" s="55" customFormat="1" ht="15">
      <c r="A301" t="str">
        <f t="shared" si="4"/>
        <v>BurgenlandTextilchemie</v>
      </c>
      <c r="B301">
        <v>301</v>
      </c>
      <c r="C301" t="s">
        <v>260</v>
      </c>
      <c r="D301" t="s">
        <v>228</v>
      </c>
      <c r="E301" s="51">
        <v>2</v>
      </c>
      <c r="F301" s="51">
        <v>2</v>
      </c>
      <c r="G301">
        <v>2</v>
      </c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</row>
    <row r="302" spans="1:54" s="55" customFormat="1" ht="15">
      <c r="A302" t="str">
        <f t="shared" si="4"/>
        <v>BurgenlandTextilgestaltung</v>
      </c>
      <c r="B302">
        <v>302</v>
      </c>
      <c r="C302" t="s">
        <v>260</v>
      </c>
      <c r="D302" t="s">
        <v>229</v>
      </c>
      <c r="E302" s="51"/>
      <c r="F302" s="51">
        <v>1</v>
      </c>
      <c r="G302">
        <v>2</v>
      </c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</row>
    <row r="303" spans="1:54" s="55" customFormat="1" ht="15">
      <c r="A303" t="str">
        <f t="shared" si="4"/>
        <v>BurgenlandTextiltechnologie</v>
      </c>
      <c r="B303">
        <v>303</v>
      </c>
      <c r="C303" t="s">
        <v>260</v>
      </c>
      <c r="D303" t="s">
        <v>231</v>
      </c>
      <c r="E303" s="51">
        <v>3</v>
      </c>
      <c r="F303" s="51">
        <v>2</v>
      </c>
      <c r="G303">
        <v>3</v>
      </c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</row>
    <row r="304" spans="1:54" s="55" customFormat="1" ht="15">
      <c r="A304" t="str">
        <f t="shared" si="4"/>
        <v>BurgenlandTiefbau</v>
      </c>
      <c r="B304">
        <v>304</v>
      </c>
      <c r="C304" t="s">
        <v>260</v>
      </c>
      <c r="D304" t="s">
        <v>232</v>
      </c>
      <c r="E304" s="51">
        <v>21</v>
      </c>
      <c r="F304" s="51">
        <v>21</v>
      </c>
      <c r="G304">
        <v>15</v>
      </c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</row>
    <row r="305" spans="1:54" s="55" customFormat="1" ht="15">
      <c r="A305" t="str">
        <f t="shared" si="4"/>
        <v>BurgenlandTiefbauspezialist/Tiefbauspezialistin (gültig bis: 31.08.2026)</v>
      </c>
      <c r="B305">
        <v>305</v>
      </c>
      <c r="C305" t="s">
        <v>260</v>
      </c>
      <c r="D305" t="s">
        <v>233</v>
      </c>
      <c r="E305" s="51">
        <v>1</v>
      </c>
      <c r="F305" s="51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</row>
    <row r="306" spans="1:54" s="55" customFormat="1" ht="15">
      <c r="A306" t="str">
        <f t="shared" si="4"/>
        <v>BurgenlandTischlerei - Schwerpunkt Allgemeine Tischlerei</v>
      </c>
      <c r="B306">
        <v>306</v>
      </c>
      <c r="C306" t="s">
        <v>260</v>
      </c>
      <c r="D306" t="s">
        <v>236</v>
      </c>
      <c r="E306" s="51">
        <v>58</v>
      </c>
      <c r="F306" s="51">
        <v>43</v>
      </c>
      <c r="G306">
        <v>32</v>
      </c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</row>
    <row r="307" spans="1:54" s="55" customFormat="1" ht="15">
      <c r="A307" t="str">
        <f t="shared" si="4"/>
        <v>BurgenlandTischlereitechnik - Schwerpunkt Planung</v>
      </c>
      <c r="B307">
        <v>307</v>
      </c>
      <c r="C307" t="s">
        <v>260</v>
      </c>
      <c r="D307" t="s">
        <v>239</v>
      </c>
      <c r="E307" s="51">
        <v>2</v>
      </c>
      <c r="F307" s="51">
        <v>2</v>
      </c>
      <c r="G307">
        <v>2</v>
      </c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</row>
    <row r="308" spans="1:54" s="55" customFormat="1" ht="15">
      <c r="A308" t="str">
        <f t="shared" si="4"/>
        <v>BurgenlandTischlereitechnik - Schwerpunkt Produktion</v>
      </c>
      <c r="B308">
        <v>308</v>
      </c>
      <c r="C308" t="s">
        <v>260</v>
      </c>
      <c r="D308" t="s">
        <v>240</v>
      </c>
      <c r="E308" s="51">
        <v>13</v>
      </c>
      <c r="F308" s="51">
        <v>13</v>
      </c>
      <c r="G308">
        <v>12</v>
      </c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</row>
    <row r="309" spans="1:54" s="55" customFormat="1" ht="15">
      <c r="A309" t="str">
        <f t="shared" si="4"/>
        <v>BurgenlandVeranstaltungstechnik</v>
      </c>
      <c r="B309">
        <v>309</v>
      </c>
      <c r="C309" t="s">
        <v>260</v>
      </c>
      <c r="D309" t="s">
        <v>243</v>
      </c>
      <c r="E309" s="51">
        <v>5</v>
      </c>
      <c r="F309" s="51">
        <v>8</v>
      </c>
      <c r="G309">
        <v>5</v>
      </c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</row>
    <row r="310" spans="1:54" s="55" customFormat="1" ht="15">
      <c r="A310" t="str">
        <f t="shared" si="4"/>
        <v>BurgenlandVerfahrenstechnik für Getreidewirtschaft</v>
      </c>
      <c r="B310">
        <v>310</v>
      </c>
      <c r="C310" t="s">
        <v>260</v>
      </c>
      <c r="D310" t="s">
        <v>244</v>
      </c>
      <c r="E310" s="51">
        <v>1</v>
      </c>
      <c r="F310" s="51">
        <v>1</v>
      </c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</row>
    <row r="311" spans="1:54" s="55" customFormat="1" ht="15">
      <c r="A311" t="str">
        <f t="shared" si="4"/>
        <v>BurgenlandVermessungs- und Geoinformationstechnik</v>
      </c>
      <c r="B311">
        <v>311</v>
      </c>
      <c r="C311" t="s">
        <v>260</v>
      </c>
      <c r="D311" t="s">
        <v>246</v>
      </c>
      <c r="E311" s="51"/>
      <c r="F311" s="51">
        <v>1</v>
      </c>
      <c r="G311">
        <v>2</v>
      </c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</row>
    <row r="312" spans="1:54" s="55" customFormat="1" ht="15">
      <c r="A312" t="str">
        <f t="shared" si="4"/>
        <v>BurgenlandVermessungstechniker/in (gültig bis: 30.06.2024)</v>
      </c>
      <c r="B312">
        <v>312</v>
      </c>
      <c r="C312" t="s">
        <v>260</v>
      </c>
      <c r="D312" t="s">
        <v>247</v>
      </c>
      <c r="E312" s="51">
        <v>7</v>
      </c>
      <c r="F312" s="51">
        <v>4</v>
      </c>
      <c r="G312">
        <v>3</v>
      </c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</row>
    <row r="313" spans="1:54" s="55" customFormat="1" ht="15">
      <c r="A313" t="str">
        <f t="shared" si="4"/>
        <v>BurgenlandVerpackungstechnik</v>
      </c>
      <c r="B313">
        <v>313</v>
      </c>
      <c r="C313" t="s">
        <v>260</v>
      </c>
      <c r="D313" t="s">
        <v>248</v>
      </c>
      <c r="E313" s="51">
        <v>2</v>
      </c>
      <c r="F313" s="51">
        <v>1</v>
      </c>
      <c r="G313">
        <v>1</v>
      </c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</row>
    <row r="314" spans="1:54" s="55" customFormat="1" ht="15">
      <c r="A314" t="str">
        <f t="shared" si="4"/>
        <v>BurgenlandVersicherungskaufmann/Versicherungskauffrau</v>
      </c>
      <c r="B314">
        <v>314</v>
      </c>
      <c r="C314" t="s">
        <v>260</v>
      </c>
      <c r="D314" t="s">
        <v>249</v>
      </c>
      <c r="E314" s="51">
        <v>17</v>
      </c>
      <c r="F314" s="51">
        <v>15</v>
      </c>
      <c r="G314">
        <v>10</v>
      </c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</row>
    <row r="315" spans="1:54" s="55" customFormat="1" ht="15">
      <c r="A315" t="str">
        <f t="shared" si="4"/>
        <v>BurgenlandVerwaltungsassistent/Verwaltungsassistentin</v>
      </c>
      <c r="B315">
        <v>315</v>
      </c>
      <c r="C315" t="s">
        <v>260</v>
      </c>
      <c r="D315" t="s">
        <v>250</v>
      </c>
      <c r="E315" s="51">
        <v>9</v>
      </c>
      <c r="F315" s="51">
        <v>9</v>
      </c>
      <c r="G315">
        <v>17</v>
      </c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</row>
    <row r="316" spans="1:54" s="55" customFormat="1" ht="15">
      <c r="A316" t="str">
        <f t="shared" si="4"/>
        <v>BurgenlandWärme-, Kälte-, Schall- und Brandschutztechnik</v>
      </c>
      <c r="B316">
        <v>316</v>
      </c>
      <c r="C316" t="s">
        <v>260</v>
      </c>
      <c r="D316" t="s">
        <v>253</v>
      </c>
      <c r="E316" s="51">
        <v>3</v>
      </c>
      <c r="F316" s="51">
        <v>4</v>
      </c>
      <c r="G316">
        <v>3</v>
      </c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</row>
    <row r="317" spans="1:54" s="55" customFormat="1" ht="15">
      <c r="A317" t="str">
        <f t="shared" si="4"/>
        <v>BurgenlandZahntechnik</v>
      </c>
      <c r="B317">
        <v>317</v>
      </c>
      <c r="C317" t="s">
        <v>260</v>
      </c>
      <c r="D317" t="s">
        <v>258</v>
      </c>
      <c r="E317" s="51">
        <v>1</v>
      </c>
      <c r="F317" s="51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</row>
    <row r="318" spans="1:54" s="55" customFormat="1" ht="15">
      <c r="A318" t="str">
        <f t="shared" si="4"/>
        <v>BurgenlandZimmerei</v>
      </c>
      <c r="B318">
        <v>318</v>
      </c>
      <c r="C318" t="s">
        <v>260</v>
      </c>
      <c r="D318" t="s">
        <v>23</v>
      </c>
      <c r="E318" s="51">
        <v>57</v>
      </c>
      <c r="F318" s="51">
        <v>46</v>
      </c>
      <c r="G318">
        <v>33</v>
      </c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</row>
    <row r="319" spans="1:54" s="55" customFormat="1" ht="15">
      <c r="A319" t="str">
        <f t="shared" si="4"/>
        <v>BurgenlandZimmereitechnik</v>
      </c>
      <c r="B319">
        <v>319</v>
      </c>
      <c r="C319" t="s">
        <v>260</v>
      </c>
      <c r="D319" t="s">
        <v>259</v>
      </c>
      <c r="E319" s="51">
        <v>16</v>
      </c>
      <c r="F319" s="51">
        <v>17</v>
      </c>
      <c r="G319">
        <v>16</v>
      </c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</row>
    <row r="320" spans="1:54" s="55" customFormat="1" ht="15">
      <c r="A320" t="str">
        <f t="shared" si="4"/>
        <v>BurgenlandLabortechnik</v>
      </c>
      <c r="B320">
        <v>320</v>
      </c>
      <c r="C320" t="s">
        <v>260</v>
      </c>
      <c r="D320" t="s">
        <v>155</v>
      </c>
      <c r="E320" s="51">
        <v>4</v>
      </c>
      <c r="F320" s="51">
        <v>4</v>
      </c>
      <c r="G320">
        <v>5</v>
      </c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</row>
    <row r="321" spans="1:54" s="55" customFormat="1" ht="15">
      <c r="A321" t="str">
        <f t="shared" si="4"/>
        <v>BurgenlandMaler- und Beschichtungstechnik</v>
      </c>
      <c r="B321">
        <v>321</v>
      </c>
      <c r="C321" t="s">
        <v>260</v>
      </c>
      <c r="D321" t="s">
        <v>569</v>
      </c>
      <c r="E321" s="51">
        <v>32</v>
      </c>
      <c r="F321" s="51">
        <v>23</v>
      </c>
      <c r="G321">
        <v>19</v>
      </c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</row>
    <row r="322" spans="1:54" s="55" customFormat="1" ht="15">
      <c r="A322" t="str">
        <f t="shared" si="4"/>
        <v>BurgenlandMedienfachkraft</v>
      </c>
      <c r="B322">
        <v>322</v>
      </c>
      <c r="C322" t="s">
        <v>260</v>
      </c>
      <c r="D322" t="s">
        <v>570</v>
      </c>
      <c r="E322" s="51">
        <v>9</v>
      </c>
      <c r="F322" s="51">
        <v>9</v>
      </c>
      <c r="G322">
        <v>4</v>
      </c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</row>
    <row r="323" spans="1:54" s="55" customFormat="1" ht="15">
      <c r="A323" t="str">
        <f t="shared" ref="A323:A386" si="5">C323&amp;D323</f>
        <v>BurgenlandStraßenerhaltungsfachkraft</v>
      </c>
      <c r="B323">
        <v>323</v>
      </c>
      <c r="C323" t="s">
        <v>260</v>
      </c>
      <c r="D323" t="s">
        <v>571</v>
      </c>
      <c r="E323" s="51"/>
      <c r="F323" s="51">
        <v>3</v>
      </c>
      <c r="G323">
        <v>7</v>
      </c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</row>
    <row r="324" spans="1:54" s="55" customFormat="1" ht="15">
      <c r="A324" t="str">
        <f t="shared" si="5"/>
        <v>BurgenlandBrief-und Paketlogistik</v>
      </c>
      <c r="B324">
        <v>324</v>
      </c>
      <c r="C324" t="s">
        <v>260</v>
      </c>
      <c r="D324" t="s">
        <v>572</v>
      </c>
      <c r="E324" s="51"/>
      <c r="F324" s="51"/>
      <c r="G324">
        <v>1</v>
      </c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</row>
    <row r="325" spans="1:54" s="55" customFormat="1" ht="15">
      <c r="A325" t="str">
        <f t="shared" si="5"/>
        <v>KärntenApplikationsentwicklung - Coding</v>
      </c>
      <c r="B325">
        <v>325</v>
      </c>
      <c r="C325" t="s">
        <v>261</v>
      </c>
      <c r="D325" t="s">
        <v>41</v>
      </c>
      <c r="E325" s="51">
        <v>40</v>
      </c>
      <c r="F325" s="51">
        <v>43</v>
      </c>
      <c r="G325">
        <v>52</v>
      </c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</row>
    <row r="326" spans="1:54" s="55" customFormat="1" ht="15">
      <c r="A326" t="str">
        <f t="shared" si="5"/>
        <v>KärntenArchiv-, Bibliotheks- und Informationsassistent/Archiv-, Bibliotheks- und In-formationsassistentin</v>
      </c>
      <c r="B326">
        <v>326</v>
      </c>
      <c r="C326" t="s">
        <v>261</v>
      </c>
      <c r="D326" t="s">
        <v>42</v>
      </c>
      <c r="E326" s="51">
        <v>1</v>
      </c>
      <c r="F326" s="51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</row>
    <row r="327" spans="1:54" s="55" customFormat="1" ht="15">
      <c r="A327" t="str">
        <f t="shared" si="5"/>
        <v>KärntenAssistent/Assistentin in der Sicherheitsverwaltung (gültig bis: 31.08.2026)</v>
      </c>
      <c r="B327">
        <v>327</v>
      </c>
      <c r="C327" t="s">
        <v>261</v>
      </c>
      <c r="D327" t="s">
        <v>43</v>
      </c>
      <c r="E327" s="51">
        <v>5</v>
      </c>
      <c r="F327" s="51">
        <v>3</v>
      </c>
      <c r="G327">
        <v>1</v>
      </c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</row>
    <row r="328" spans="1:54" s="55" customFormat="1" ht="15">
      <c r="A328" t="str">
        <f t="shared" si="5"/>
        <v>KärntenAugenoptik</v>
      </c>
      <c r="B328">
        <v>328</v>
      </c>
      <c r="C328" t="s">
        <v>261</v>
      </c>
      <c r="D328" t="s">
        <v>44</v>
      </c>
      <c r="E328" s="51">
        <v>10</v>
      </c>
      <c r="F328" s="51">
        <v>7</v>
      </c>
      <c r="G328">
        <v>6</v>
      </c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</row>
    <row r="329" spans="1:54" s="55" customFormat="1" ht="15">
      <c r="A329" t="str">
        <f t="shared" si="5"/>
        <v>KärntenBäckerei</v>
      </c>
      <c r="B329">
        <v>329</v>
      </c>
      <c r="C329" t="s">
        <v>261</v>
      </c>
      <c r="D329" t="s">
        <v>45</v>
      </c>
      <c r="E329" s="51">
        <v>9</v>
      </c>
      <c r="F329" s="51">
        <v>12</v>
      </c>
      <c r="G329">
        <v>10</v>
      </c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</row>
    <row r="330" spans="1:54" s="55" customFormat="1" ht="15">
      <c r="A330" t="str">
        <f t="shared" si="5"/>
        <v>KärntenBacktechnologie (gültig bis: 31.08.2027)</v>
      </c>
      <c r="B330">
        <v>330</v>
      </c>
      <c r="C330" t="s">
        <v>261</v>
      </c>
      <c r="D330" t="s">
        <v>560</v>
      </c>
      <c r="E330" s="51"/>
      <c r="F330" s="51"/>
      <c r="G330">
        <v>1</v>
      </c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</row>
    <row r="331" spans="1:54" s="55" customFormat="1" ht="15">
      <c r="A331" t="str">
        <f t="shared" si="5"/>
        <v>KärntenBahnreise- und Mobilitätsservice (gültig bis: 30.06.2026)</v>
      </c>
      <c r="B331">
        <v>331</v>
      </c>
      <c r="C331" t="s">
        <v>261</v>
      </c>
      <c r="D331" t="s">
        <v>47</v>
      </c>
      <c r="E331" s="51">
        <v>3</v>
      </c>
      <c r="F331" s="51">
        <v>3</v>
      </c>
      <c r="G331">
        <v>5</v>
      </c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</row>
    <row r="332" spans="1:54" s="55" customFormat="1" ht="15">
      <c r="A332" t="str">
        <f t="shared" si="5"/>
        <v>KärntenBankkaufmann/Bankkauffrau</v>
      </c>
      <c r="B332">
        <v>332</v>
      </c>
      <c r="C332" t="s">
        <v>261</v>
      </c>
      <c r="D332" t="s">
        <v>48</v>
      </c>
      <c r="E332" s="51">
        <v>13</v>
      </c>
      <c r="F332" s="51">
        <v>20</v>
      </c>
      <c r="G332">
        <v>22</v>
      </c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</row>
    <row r="333" spans="1:54" s="55" customFormat="1" ht="15">
      <c r="A333" t="str">
        <f t="shared" si="5"/>
        <v>KärntenBautechnische Assistenz</v>
      </c>
      <c r="B333">
        <v>333</v>
      </c>
      <c r="C333" t="s">
        <v>261</v>
      </c>
      <c r="D333" t="s">
        <v>49</v>
      </c>
      <c r="E333" s="51">
        <v>11</v>
      </c>
      <c r="F333" s="51">
        <v>10</v>
      </c>
      <c r="G333">
        <v>9</v>
      </c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</row>
    <row r="334" spans="1:54" s="55" customFormat="1" ht="15">
      <c r="A334" t="str">
        <f t="shared" si="5"/>
        <v>KärntenBautechnischer Zeichner/Bautechnische Zeichnerin</v>
      </c>
      <c r="B334">
        <v>334</v>
      </c>
      <c r="C334" t="s">
        <v>261</v>
      </c>
      <c r="D334" t="s">
        <v>50</v>
      </c>
      <c r="E334" s="51">
        <v>18</v>
      </c>
      <c r="F334" s="51">
        <v>19</v>
      </c>
      <c r="G334">
        <v>15</v>
      </c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</row>
    <row r="335" spans="1:54" s="55" customFormat="1" ht="15">
      <c r="A335" t="str">
        <f t="shared" si="5"/>
        <v>KärntenBauwerksabdichtungstechnik</v>
      </c>
      <c r="B335">
        <v>335</v>
      </c>
      <c r="C335" t="s">
        <v>261</v>
      </c>
      <c r="D335" t="s">
        <v>51</v>
      </c>
      <c r="E335" s="51">
        <v>1</v>
      </c>
      <c r="F335" s="51">
        <v>2</v>
      </c>
      <c r="G335">
        <v>3</v>
      </c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</row>
    <row r="336" spans="1:54" s="55" customFormat="1" ht="15">
      <c r="A336" t="str">
        <f t="shared" si="5"/>
        <v>KärntenBerufskraftfahrer/Berufskraftfahrerin</v>
      </c>
      <c r="B336">
        <v>336</v>
      </c>
      <c r="C336" t="s">
        <v>261</v>
      </c>
      <c r="D336" t="s">
        <v>56</v>
      </c>
      <c r="E336" s="51">
        <v>1</v>
      </c>
      <c r="F336" s="51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</row>
    <row r="337" spans="1:54" s="55" customFormat="1" ht="15">
      <c r="A337" t="str">
        <f t="shared" si="5"/>
        <v>KärntenBeschriftungsdesign und Werbetechnik</v>
      </c>
      <c r="B337">
        <v>337</v>
      </c>
      <c r="C337" t="s">
        <v>261</v>
      </c>
      <c r="D337" t="s">
        <v>57</v>
      </c>
      <c r="E337" s="51">
        <v>4</v>
      </c>
      <c r="F337" s="51">
        <v>5</v>
      </c>
      <c r="G337">
        <v>3</v>
      </c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</row>
    <row r="338" spans="1:54" s="55" customFormat="1" ht="15">
      <c r="A338" t="str">
        <f t="shared" si="5"/>
        <v>KärntenBetonbau</v>
      </c>
      <c r="B338">
        <v>338</v>
      </c>
      <c r="C338" t="s">
        <v>261</v>
      </c>
      <c r="D338" t="s">
        <v>58</v>
      </c>
      <c r="E338" s="51">
        <v>11</v>
      </c>
      <c r="F338" s="51">
        <v>11</v>
      </c>
      <c r="G338">
        <v>11</v>
      </c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</row>
    <row r="339" spans="1:54" s="55" customFormat="1" ht="15">
      <c r="A339" t="str">
        <f t="shared" si="5"/>
        <v>KärntenBetonbauspezialist/Betonbauspezialistin (gültig bis: 31.08.2026)</v>
      </c>
      <c r="B339">
        <v>339</v>
      </c>
      <c r="C339" t="s">
        <v>261</v>
      </c>
      <c r="D339" t="s">
        <v>291</v>
      </c>
      <c r="E339" s="51">
        <v>6</v>
      </c>
      <c r="F339" s="51">
        <v>9</v>
      </c>
      <c r="G339">
        <v>9</v>
      </c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</row>
    <row r="340" spans="1:54" s="55" customFormat="1" ht="15">
      <c r="A340" t="str">
        <f t="shared" si="5"/>
        <v>KärntenBetonfertigteiltechnik</v>
      </c>
      <c r="B340">
        <v>340</v>
      </c>
      <c r="C340" t="s">
        <v>261</v>
      </c>
      <c r="D340" t="s">
        <v>59</v>
      </c>
      <c r="E340" s="51">
        <v>5</v>
      </c>
      <c r="F340" s="51">
        <v>7</v>
      </c>
      <c r="G340">
        <v>9</v>
      </c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</row>
    <row r="341" spans="1:54" s="55" customFormat="1" ht="15">
      <c r="A341" t="str">
        <f t="shared" si="5"/>
        <v>KärntenBetriebslogistikkaufmann/Betriebslogistikkauffrau</v>
      </c>
      <c r="B341">
        <v>341</v>
      </c>
      <c r="C341" t="s">
        <v>261</v>
      </c>
      <c r="D341" t="s">
        <v>61</v>
      </c>
      <c r="E341" s="51">
        <v>76</v>
      </c>
      <c r="F341" s="51">
        <v>70</v>
      </c>
      <c r="G341">
        <v>71</v>
      </c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</row>
    <row r="342" spans="1:54" s="55" customFormat="1" ht="15">
      <c r="A342" t="str">
        <f t="shared" si="5"/>
        <v>KärntenBinnenschifffahrt</v>
      </c>
      <c r="B342">
        <v>342</v>
      </c>
      <c r="C342" t="s">
        <v>261</v>
      </c>
      <c r="D342" t="s">
        <v>64</v>
      </c>
      <c r="E342" s="51">
        <v>2</v>
      </c>
      <c r="F342" s="51">
        <v>3</v>
      </c>
      <c r="G342">
        <v>1</v>
      </c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</row>
    <row r="343" spans="1:54" s="55" customFormat="1" ht="15">
      <c r="A343" t="str">
        <f t="shared" si="5"/>
        <v>KärntenBodenleger/in</v>
      </c>
      <c r="B343">
        <v>343</v>
      </c>
      <c r="C343" t="s">
        <v>261</v>
      </c>
      <c r="D343" t="s">
        <v>66</v>
      </c>
      <c r="E343" s="51">
        <v>8</v>
      </c>
      <c r="F343" s="51">
        <v>11</v>
      </c>
      <c r="G343">
        <v>10</v>
      </c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</row>
    <row r="344" spans="1:54" s="55" customFormat="1" ht="15">
      <c r="A344" t="str">
        <f t="shared" si="5"/>
        <v>KärntenBootbauer/in</v>
      </c>
      <c r="B344">
        <v>344</v>
      </c>
      <c r="C344" t="s">
        <v>261</v>
      </c>
      <c r="D344" t="s">
        <v>67</v>
      </c>
      <c r="E344" s="51">
        <v>1</v>
      </c>
      <c r="F344" s="51">
        <v>2</v>
      </c>
      <c r="G344">
        <v>2</v>
      </c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</row>
    <row r="345" spans="1:54" s="55" customFormat="1" ht="15">
      <c r="A345" t="str">
        <f t="shared" si="5"/>
        <v>KärntenBrau- und Getränketechnik</v>
      </c>
      <c r="B345">
        <v>345</v>
      </c>
      <c r="C345" t="s">
        <v>261</v>
      </c>
      <c r="D345" t="s">
        <v>68</v>
      </c>
      <c r="E345" s="51">
        <v>5</v>
      </c>
      <c r="F345" s="51">
        <v>4</v>
      </c>
      <c r="G345">
        <v>3</v>
      </c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</row>
    <row r="346" spans="1:54" s="55" customFormat="1" ht="15">
      <c r="A346" t="str">
        <f t="shared" si="5"/>
        <v>KärntenBrunnen- und Grundbau</v>
      </c>
      <c r="B346">
        <v>346</v>
      </c>
      <c r="C346" t="s">
        <v>261</v>
      </c>
      <c r="D346" t="s">
        <v>69</v>
      </c>
      <c r="E346" s="51">
        <v>1</v>
      </c>
      <c r="F346" s="51">
        <v>1</v>
      </c>
      <c r="G346">
        <v>1</v>
      </c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</row>
    <row r="347" spans="1:54" s="55" customFormat="1" ht="15">
      <c r="A347" t="str">
        <f t="shared" si="5"/>
        <v>KärntenBuch- und Medienwirtschaft</v>
      </c>
      <c r="B347">
        <v>347</v>
      </c>
      <c r="C347" t="s">
        <v>261</v>
      </c>
      <c r="D347" t="s">
        <v>70</v>
      </c>
      <c r="E347" s="51">
        <v>2</v>
      </c>
      <c r="F347" s="51">
        <v>2</v>
      </c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</row>
    <row r="348" spans="1:54" s="55" customFormat="1" ht="15">
      <c r="A348" t="str">
        <f t="shared" si="5"/>
        <v>KärntenBuchbindetechnik und Postpresstechnologie</v>
      </c>
      <c r="B348">
        <v>348</v>
      </c>
      <c r="C348" t="s">
        <v>261</v>
      </c>
      <c r="D348" t="s">
        <v>71</v>
      </c>
      <c r="E348" s="51">
        <v>1</v>
      </c>
      <c r="F348" s="51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</row>
    <row r="349" spans="1:54" s="55" customFormat="1" ht="15">
      <c r="A349" t="str">
        <f t="shared" si="5"/>
        <v>KärntenBüchsenmacher/in</v>
      </c>
      <c r="B349">
        <v>349</v>
      </c>
      <c r="C349" t="s">
        <v>261</v>
      </c>
      <c r="D349" t="s">
        <v>72</v>
      </c>
      <c r="E349" s="51"/>
      <c r="F349" s="51">
        <v>1</v>
      </c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</row>
    <row r="350" spans="1:54" s="55" customFormat="1" ht="15">
      <c r="A350" t="str">
        <f t="shared" si="5"/>
        <v>KärntenBürokaufmann/Bürokauffrau</v>
      </c>
      <c r="B350">
        <v>350</v>
      </c>
      <c r="C350" t="s">
        <v>261</v>
      </c>
      <c r="D350" t="s">
        <v>73</v>
      </c>
      <c r="E350" s="51">
        <v>47</v>
      </c>
      <c r="F350" s="51">
        <v>44</v>
      </c>
      <c r="G350">
        <v>38</v>
      </c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</row>
    <row r="351" spans="1:54" s="55" customFormat="1" ht="15">
      <c r="A351" t="str">
        <f t="shared" si="5"/>
        <v>KärntenChemieverfahrenstechnik</v>
      </c>
      <c r="B351">
        <v>351</v>
      </c>
      <c r="C351" t="s">
        <v>261</v>
      </c>
      <c r="D351" t="s">
        <v>75</v>
      </c>
      <c r="E351" s="51">
        <v>1</v>
      </c>
      <c r="F351" s="51">
        <v>1</v>
      </c>
      <c r="G351">
        <v>5</v>
      </c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</row>
    <row r="352" spans="1:54" s="55" customFormat="1" ht="15">
      <c r="A352" t="str">
        <f t="shared" si="5"/>
        <v>KärntenDachdecker/Dachdeckerin</v>
      </c>
      <c r="B352">
        <v>352</v>
      </c>
      <c r="C352" t="s">
        <v>261</v>
      </c>
      <c r="D352" t="s">
        <v>78</v>
      </c>
      <c r="E352" s="51">
        <v>93</v>
      </c>
      <c r="F352" s="51">
        <v>81</v>
      </c>
      <c r="G352">
        <v>72</v>
      </c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</row>
    <row r="353" spans="1:54" s="55" customFormat="1" ht="15">
      <c r="A353" t="str">
        <f t="shared" si="5"/>
        <v>KärntenDrucktechnik</v>
      </c>
      <c r="B353">
        <v>353</v>
      </c>
      <c r="C353" t="s">
        <v>261</v>
      </c>
      <c r="D353" t="s">
        <v>81</v>
      </c>
      <c r="E353" s="51">
        <v>9</v>
      </c>
      <c r="F353" s="51">
        <v>7</v>
      </c>
      <c r="G353">
        <v>7</v>
      </c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</row>
    <row r="354" spans="1:54" s="55" customFormat="1" ht="15">
      <c r="A354" t="str">
        <f t="shared" si="5"/>
        <v>KärntenDruckvorstufentechniker/in</v>
      </c>
      <c r="B354">
        <v>354</v>
      </c>
      <c r="C354" t="s">
        <v>261</v>
      </c>
      <c r="D354" t="s">
        <v>82</v>
      </c>
      <c r="E354" s="51"/>
      <c r="F354" s="51">
        <v>1</v>
      </c>
      <c r="G354">
        <v>2</v>
      </c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</row>
    <row r="355" spans="1:54" s="55" customFormat="1" ht="15">
      <c r="A355" t="str">
        <f t="shared" si="5"/>
        <v>KärntenE-Commerce-Kaufmann/E-Commerce-Kauffrau</v>
      </c>
      <c r="B355">
        <v>355</v>
      </c>
      <c r="C355" t="s">
        <v>261</v>
      </c>
      <c r="D355" t="s">
        <v>83</v>
      </c>
      <c r="E355" s="51">
        <v>3</v>
      </c>
      <c r="F355" s="51">
        <v>1</v>
      </c>
      <c r="G355">
        <v>1</v>
      </c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</row>
    <row r="356" spans="1:54" s="55" customFormat="1" ht="15">
      <c r="A356" t="str">
        <f t="shared" si="5"/>
        <v>KärntenEDV-Kaufmann/-frau</v>
      </c>
      <c r="B356">
        <v>356</v>
      </c>
      <c r="C356" t="s">
        <v>261</v>
      </c>
      <c r="D356" t="s">
        <v>84</v>
      </c>
      <c r="E356" s="51">
        <v>3</v>
      </c>
      <c r="F356" s="51">
        <v>2</v>
      </c>
      <c r="G356">
        <v>1</v>
      </c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</row>
    <row r="357" spans="1:54" s="55" customFormat="1" ht="15">
      <c r="A357" t="str">
        <f t="shared" si="5"/>
        <v>KärntenEinzelhandel</v>
      </c>
      <c r="B357">
        <v>357</v>
      </c>
      <c r="C357" t="s">
        <v>261</v>
      </c>
      <c r="D357" t="s">
        <v>86</v>
      </c>
      <c r="E357" s="51">
        <v>328</v>
      </c>
      <c r="F357" s="51">
        <v>279</v>
      </c>
      <c r="G357">
        <v>286</v>
      </c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</row>
    <row r="358" spans="1:54" s="55" customFormat="1" ht="15">
      <c r="A358" t="str">
        <f t="shared" si="5"/>
        <v>KärntenElektronik</v>
      </c>
      <c r="B358">
        <v>358</v>
      </c>
      <c r="C358" t="s">
        <v>261</v>
      </c>
      <c r="D358" t="s">
        <v>88</v>
      </c>
      <c r="E358" s="51">
        <v>2</v>
      </c>
      <c r="F358" s="51">
        <v>3</v>
      </c>
      <c r="G358">
        <v>3</v>
      </c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</row>
    <row r="359" spans="1:54" s="55" customFormat="1" ht="15">
      <c r="A359" t="str">
        <f t="shared" si="5"/>
        <v>KärntenElektrotechnik</v>
      </c>
      <c r="B359">
        <v>359</v>
      </c>
      <c r="C359" t="s">
        <v>261</v>
      </c>
      <c r="D359" t="s">
        <v>89</v>
      </c>
      <c r="E359" s="51">
        <v>728</v>
      </c>
      <c r="F359" s="51">
        <v>747</v>
      </c>
      <c r="G359">
        <v>723</v>
      </c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</row>
    <row r="360" spans="1:54" s="55" customFormat="1" ht="15">
      <c r="A360" t="str">
        <f t="shared" si="5"/>
        <v>KärntenEntsorgungs- und Recyclingfachkraft</v>
      </c>
      <c r="B360">
        <v>360</v>
      </c>
      <c r="C360" t="s">
        <v>261</v>
      </c>
      <c r="D360" t="s">
        <v>90</v>
      </c>
      <c r="E360" s="51">
        <v>1</v>
      </c>
      <c r="F360" s="51"/>
      <c r="G360">
        <v>1</v>
      </c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</row>
    <row r="361" spans="1:54" s="55" customFormat="1" ht="15">
      <c r="A361" t="str">
        <f t="shared" si="5"/>
        <v>KärntenEventkaufmann/Eventkauffrau (gültig bis: 31.08.2026)</v>
      </c>
      <c r="B361">
        <v>361</v>
      </c>
      <c r="C361" t="s">
        <v>261</v>
      </c>
      <c r="D361" t="s">
        <v>91</v>
      </c>
      <c r="E361" s="51">
        <v>2</v>
      </c>
      <c r="F361" s="5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</row>
    <row r="362" spans="1:54" s="55" customFormat="1" ht="15">
      <c r="A362" t="str">
        <f t="shared" si="5"/>
        <v>KärntenFahrradmechatronik (gültig bis: 31.12.2026)</v>
      </c>
      <c r="B362">
        <v>362</v>
      </c>
      <c r="C362" t="s">
        <v>261</v>
      </c>
      <c r="D362" t="s">
        <v>92</v>
      </c>
      <c r="E362" s="51">
        <v>9</v>
      </c>
      <c r="F362" s="51">
        <v>7</v>
      </c>
      <c r="G362">
        <v>8</v>
      </c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</row>
    <row r="363" spans="1:54" s="55" customFormat="1" ht="15">
      <c r="A363" t="str">
        <f t="shared" si="5"/>
        <v>KärntenFassbinder/in</v>
      </c>
      <c r="B363">
        <v>363</v>
      </c>
      <c r="C363" t="s">
        <v>261</v>
      </c>
      <c r="D363" t="s">
        <v>94</v>
      </c>
      <c r="E363" s="51"/>
      <c r="F363" s="51"/>
      <c r="G363">
        <v>1</v>
      </c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</row>
    <row r="364" spans="1:54" s="55" customFormat="1" ht="15">
      <c r="A364" t="str">
        <f t="shared" si="5"/>
        <v>KärntenFernwärmetechnik (gültig bis: 31.12.2030)</v>
      </c>
      <c r="B364">
        <v>364</v>
      </c>
      <c r="C364" t="s">
        <v>261</v>
      </c>
      <c r="D364" t="s">
        <v>359</v>
      </c>
      <c r="E364" s="51"/>
      <c r="F364" s="51"/>
      <c r="G364">
        <v>2</v>
      </c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</row>
    <row r="365" spans="1:54" s="55" customFormat="1" ht="15">
      <c r="A365" t="str">
        <f t="shared" si="5"/>
        <v>KärntenFertigteilhausbau</v>
      </c>
      <c r="B365">
        <v>365</v>
      </c>
      <c r="C365" t="s">
        <v>261</v>
      </c>
      <c r="D365" t="s">
        <v>97</v>
      </c>
      <c r="E365" s="51">
        <v>6</v>
      </c>
      <c r="F365" s="51">
        <v>6</v>
      </c>
      <c r="G365">
        <v>4</v>
      </c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</row>
    <row r="366" spans="1:54" s="55" customFormat="1" ht="15">
      <c r="A366" t="str">
        <f t="shared" si="5"/>
        <v>KärntenFertigungsmesstechnik (gültig bis: 31.08.2027)</v>
      </c>
      <c r="B366">
        <v>366</v>
      </c>
      <c r="C366" t="s">
        <v>261</v>
      </c>
      <c r="D366" t="s">
        <v>98</v>
      </c>
      <c r="E366" s="51">
        <v>5</v>
      </c>
      <c r="F366" s="51">
        <v>5</v>
      </c>
      <c r="G366">
        <v>4</v>
      </c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</row>
    <row r="367" spans="1:54" s="55" customFormat="1" ht="15">
      <c r="A367" t="str">
        <f t="shared" si="5"/>
        <v>KärntenFinanz- und Rechnungswesenassistenz</v>
      </c>
      <c r="B367">
        <v>367</v>
      </c>
      <c r="C367" t="s">
        <v>261</v>
      </c>
      <c r="D367" t="s">
        <v>99</v>
      </c>
      <c r="E367" s="51">
        <v>4</v>
      </c>
      <c r="F367" s="51">
        <v>4</v>
      </c>
      <c r="G367">
        <v>1</v>
      </c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</row>
    <row r="368" spans="1:54" s="55" customFormat="1" ht="15">
      <c r="A368" t="str">
        <f t="shared" si="5"/>
        <v>KärntenFinanzdienstleistungskaufmann/ Finanzdienstleistungskauffrau</v>
      </c>
      <c r="B368">
        <v>368</v>
      </c>
      <c r="C368" t="s">
        <v>261</v>
      </c>
      <c r="D368" t="s">
        <v>100</v>
      </c>
      <c r="E368" s="51">
        <v>4</v>
      </c>
      <c r="F368" s="51">
        <v>6</v>
      </c>
      <c r="G368">
        <v>8</v>
      </c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</row>
    <row r="369" spans="1:54" s="55" customFormat="1" ht="15">
      <c r="A369" t="str">
        <f t="shared" si="5"/>
        <v>KärntenFitnessbetreuung</v>
      </c>
      <c r="B369">
        <v>369</v>
      </c>
      <c r="C369" t="s">
        <v>261</v>
      </c>
      <c r="D369" t="s">
        <v>101</v>
      </c>
      <c r="E369" s="51">
        <v>11</v>
      </c>
      <c r="F369" s="51">
        <v>10</v>
      </c>
      <c r="G369">
        <v>10</v>
      </c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</row>
    <row r="370" spans="1:54" s="55" customFormat="1" ht="15">
      <c r="A370" t="str">
        <f t="shared" si="5"/>
        <v>KärntenFleischverarbeitung</v>
      </c>
      <c r="B370">
        <v>370</v>
      </c>
      <c r="C370" t="s">
        <v>261</v>
      </c>
      <c r="D370" t="s">
        <v>103</v>
      </c>
      <c r="E370" s="51">
        <v>26</v>
      </c>
      <c r="F370" s="51">
        <v>22</v>
      </c>
      <c r="G370">
        <v>23</v>
      </c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</row>
    <row r="371" spans="1:54" s="57" customFormat="1" ht="15">
      <c r="A371" t="str">
        <f t="shared" si="5"/>
        <v>KärntenFlorist/Floristin</v>
      </c>
      <c r="B371">
        <v>371</v>
      </c>
      <c r="C371" t="s">
        <v>261</v>
      </c>
      <c r="D371" t="s">
        <v>105</v>
      </c>
      <c r="E371" s="51"/>
      <c r="F371" s="51">
        <v>1</v>
      </c>
      <c r="G371">
        <v>1</v>
      </c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</row>
    <row r="372" spans="1:54" s="57" customFormat="1" ht="15">
      <c r="A372" t="str">
        <f t="shared" si="5"/>
        <v>KärntenForsttechnik</v>
      </c>
      <c r="B372">
        <v>372</v>
      </c>
      <c r="C372" t="s">
        <v>261</v>
      </c>
      <c r="D372" t="s">
        <v>106</v>
      </c>
      <c r="E372" s="51">
        <v>4</v>
      </c>
      <c r="F372" s="51">
        <v>5</v>
      </c>
      <c r="G372">
        <v>6</v>
      </c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</row>
    <row r="373" spans="1:54" s="55" customFormat="1" ht="15">
      <c r="A373" t="str">
        <f t="shared" si="5"/>
        <v>KärntenFriseur (Stylist)/Friseurin (Stylistin)</v>
      </c>
      <c r="B373">
        <v>373</v>
      </c>
      <c r="C373" t="s">
        <v>261</v>
      </c>
      <c r="D373" t="s">
        <v>109</v>
      </c>
      <c r="E373" s="51">
        <v>17</v>
      </c>
      <c r="F373" s="51">
        <v>13</v>
      </c>
      <c r="G373">
        <v>20</v>
      </c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</row>
    <row r="374" spans="1:54" s="55" customFormat="1" ht="15">
      <c r="A374" t="str">
        <f t="shared" si="5"/>
        <v>KärntenGarten- und Grünflächengestaltung</v>
      </c>
      <c r="B374">
        <v>374</v>
      </c>
      <c r="C374" t="s">
        <v>261</v>
      </c>
      <c r="D374" t="s">
        <v>110</v>
      </c>
      <c r="E374" s="51">
        <v>24</v>
      </c>
      <c r="F374" s="51">
        <v>21</v>
      </c>
      <c r="G374">
        <v>12</v>
      </c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</row>
    <row r="375" spans="1:54" s="55" customFormat="1" ht="15">
      <c r="A375" t="str">
        <f t="shared" si="5"/>
        <v>KärntenGastronomiefachmann/Gastronomiefachfrau</v>
      </c>
      <c r="B375">
        <v>375</v>
      </c>
      <c r="C375" t="s">
        <v>261</v>
      </c>
      <c r="D375" t="s">
        <v>111</v>
      </c>
      <c r="E375" s="51">
        <v>19</v>
      </c>
      <c r="F375" s="51">
        <v>18</v>
      </c>
      <c r="G375">
        <v>19</v>
      </c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</row>
    <row r="376" spans="1:54" s="55" customFormat="1" ht="15">
      <c r="A376" t="str">
        <f t="shared" si="5"/>
        <v>KärntenGeoinformationstechnik (gültig bis: 30.06.2024)</v>
      </c>
      <c r="B376">
        <v>376</v>
      </c>
      <c r="C376" t="s">
        <v>261</v>
      </c>
      <c r="D376" t="s">
        <v>112</v>
      </c>
      <c r="E376" s="51">
        <v>2</v>
      </c>
      <c r="F376" s="51">
        <v>2</v>
      </c>
      <c r="G376">
        <v>1</v>
      </c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</row>
    <row r="377" spans="1:54" s="55" customFormat="1" ht="15">
      <c r="A377" t="str">
        <f t="shared" si="5"/>
        <v>KärntenGlasbautechnik</v>
      </c>
      <c r="B377">
        <v>377</v>
      </c>
      <c r="C377" t="s">
        <v>261</v>
      </c>
      <c r="D377" t="s">
        <v>115</v>
      </c>
      <c r="E377" s="51">
        <v>5</v>
      </c>
      <c r="F377" s="51">
        <v>3</v>
      </c>
      <c r="G377">
        <v>2</v>
      </c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</row>
    <row r="378" spans="1:54" s="55" customFormat="1" ht="15">
      <c r="A378" t="str">
        <f t="shared" si="5"/>
        <v>KärntenGold- und Silberschmied/in und Juwelier/in</v>
      </c>
      <c r="B378">
        <v>378</v>
      </c>
      <c r="C378" t="s">
        <v>261</v>
      </c>
      <c r="D378" t="s">
        <v>120</v>
      </c>
      <c r="E378" s="51">
        <v>1</v>
      </c>
      <c r="F378" s="51">
        <v>1</v>
      </c>
      <c r="G378">
        <v>1</v>
      </c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</row>
    <row r="379" spans="1:54" s="55" customFormat="1" ht="15">
      <c r="A379" t="str">
        <f t="shared" si="5"/>
        <v>KärntenGroßhandelskaufmann/Großhandelskauffrau</v>
      </c>
      <c r="B379">
        <v>379</v>
      </c>
      <c r="C379" t="s">
        <v>261</v>
      </c>
      <c r="D379" t="s">
        <v>122</v>
      </c>
      <c r="E379" s="51">
        <v>39</v>
      </c>
      <c r="F379" s="51">
        <v>34</v>
      </c>
      <c r="G379">
        <v>37</v>
      </c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</row>
    <row r="380" spans="1:54" s="55" customFormat="1" ht="15">
      <c r="A380" t="str">
        <f t="shared" si="5"/>
        <v>KärntenHafner/in</v>
      </c>
      <c r="B380">
        <v>380</v>
      </c>
      <c r="C380" t="s">
        <v>261</v>
      </c>
      <c r="D380" t="s">
        <v>123</v>
      </c>
      <c r="E380" s="51">
        <v>2</v>
      </c>
      <c r="F380" s="51">
        <v>1</v>
      </c>
      <c r="G380">
        <v>1</v>
      </c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</row>
    <row r="381" spans="1:54" s="55" customFormat="1" ht="15">
      <c r="A381" t="str">
        <f t="shared" si="5"/>
        <v>KärntenHarmonikamacher/in</v>
      </c>
      <c r="B381">
        <v>381</v>
      </c>
      <c r="C381" t="s">
        <v>261</v>
      </c>
      <c r="D381" t="s">
        <v>125</v>
      </c>
      <c r="E381" s="51">
        <v>1</v>
      </c>
      <c r="F381" s="5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</row>
    <row r="382" spans="1:54" s="55" customFormat="1" ht="15">
      <c r="A382" t="str">
        <f t="shared" si="5"/>
        <v>KärntenHochbau (gültig bis: 31.12.2027)</v>
      </c>
      <c r="B382">
        <v>382</v>
      </c>
      <c r="C382" t="s">
        <v>261</v>
      </c>
      <c r="D382" t="s">
        <v>562</v>
      </c>
      <c r="E382" s="51">
        <v>170</v>
      </c>
      <c r="F382" s="51">
        <v>167</v>
      </c>
      <c r="G382">
        <v>137</v>
      </c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</row>
    <row r="383" spans="1:54" s="55" customFormat="1" ht="15">
      <c r="A383" t="str">
        <f t="shared" si="5"/>
        <v>KärntenHochbauspezialist/Hochbauspezialistin (gültig bis: 31.08.2026)</v>
      </c>
      <c r="B383">
        <v>383</v>
      </c>
      <c r="C383" t="s">
        <v>261</v>
      </c>
      <c r="D383" t="s">
        <v>126</v>
      </c>
      <c r="E383" s="51">
        <v>1</v>
      </c>
      <c r="F383" s="51">
        <v>1</v>
      </c>
      <c r="G383">
        <v>1</v>
      </c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</row>
    <row r="384" spans="1:54" s="55" customFormat="1" ht="15">
      <c r="A384" t="str">
        <f t="shared" si="5"/>
        <v>KärntenHolztechnik</v>
      </c>
      <c r="B384">
        <v>384</v>
      </c>
      <c r="C384" t="s">
        <v>261</v>
      </c>
      <c r="D384" t="s">
        <v>131</v>
      </c>
      <c r="E384" s="51">
        <v>17</v>
      </c>
      <c r="F384" s="51">
        <v>15</v>
      </c>
      <c r="G384">
        <v>17</v>
      </c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</row>
    <row r="385" spans="1:54" s="55" customFormat="1" ht="15">
      <c r="A385" t="str">
        <f t="shared" si="5"/>
        <v>KärntenHörgeräteakustiker/in</v>
      </c>
      <c r="B385">
        <v>385</v>
      </c>
      <c r="C385" t="s">
        <v>261</v>
      </c>
      <c r="D385" t="s">
        <v>132</v>
      </c>
      <c r="E385" s="51">
        <v>1</v>
      </c>
      <c r="F385" s="51">
        <v>1</v>
      </c>
      <c r="G385">
        <v>2</v>
      </c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</row>
    <row r="386" spans="1:54" s="55" customFormat="1" ht="15">
      <c r="A386" t="str">
        <f t="shared" si="5"/>
        <v>KärntenHotel- und Gastgewerbeassistent/in</v>
      </c>
      <c r="B386">
        <v>386</v>
      </c>
      <c r="C386" t="s">
        <v>261</v>
      </c>
      <c r="D386" t="s">
        <v>133</v>
      </c>
      <c r="E386" s="51">
        <v>20</v>
      </c>
      <c r="F386" s="51">
        <v>22</v>
      </c>
      <c r="G386">
        <v>25</v>
      </c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</row>
    <row r="387" spans="1:54" s="55" customFormat="1" ht="15">
      <c r="A387" t="str">
        <f t="shared" ref="A387:A450" si="6">C387&amp;D387</f>
        <v>KärntenHotel- und Restaurantfachmann/Hotel- und Restaurantfachfrau</v>
      </c>
      <c r="B387">
        <v>387</v>
      </c>
      <c r="C387" t="s">
        <v>261</v>
      </c>
      <c r="D387" t="s">
        <v>134</v>
      </c>
      <c r="E387" s="51"/>
      <c r="F387" s="51"/>
      <c r="G387">
        <v>1</v>
      </c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</row>
    <row r="388" spans="1:54" s="55" customFormat="1" ht="15">
      <c r="A388" t="str">
        <f t="shared" si="6"/>
        <v>KärntenHotelkaufmann/Hotelkauffrau</v>
      </c>
      <c r="B388">
        <v>388</v>
      </c>
      <c r="C388" t="s">
        <v>261</v>
      </c>
      <c r="D388" t="s">
        <v>135</v>
      </c>
      <c r="E388" s="51">
        <v>1</v>
      </c>
      <c r="F388" s="51">
        <v>2</v>
      </c>
      <c r="G388">
        <v>1</v>
      </c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</row>
    <row r="389" spans="1:54" s="55" customFormat="1" ht="15">
      <c r="A389" t="str">
        <f t="shared" si="6"/>
        <v>KärntenImmobilienkaufmann/Immobilienkauffrau</v>
      </c>
      <c r="B389">
        <v>389</v>
      </c>
      <c r="C389" t="s">
        <v>261</v>
      </c>
      <c r="D389" t="s">
        <v>137</v>
      </c>
      <c r="E389" s="51">
        <v>4</v>
      </c>
      <c r="F389" s="51">
        <v>1</v>
      </c>
      <c r="G389">
        <v>4</v>
      </c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</row>
    <row r="390" spans="1:54" s="55" customFormat="1" ht="15">
      <c r="A390" t="str">
        <f t="shared" si="6"/>
        <v>KärntenIndustriekaufmann/Industriekauffrau (gültig bis: 31.08.2026)</v>
      </c>
      <c r="B390">
        <v>390</v>
      </c>
      <c r="C390" t="s">
        <v>261</v>
      </c>
      <c r="D390" t="s">
        <v>138</v>
      </c>
      <c r="E390" s="51">
        <v>1</v>
      </c>
      <c r="F390" s="51"/>
      <c r="G390">
        <v>1</v>
      </c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</row>
    <row r="391" spans="1:54" s="55" customFormat="1" ht="15">
      <c r="A391" t="str">
        <f t="shared" si="6"/>
        <v>KärntenInformationstechnologie</v>
      </c>
      <c r="B391">
        <v>391</v>
      </c>
      <c r="C391" t="s">
        <v>261</v>
      </c>
      <c r="D391" t="s">
        <v>34</v>
      </c>
      <c r="E391" s="51">
        <v>80</v>
      </c>
      <c r="F391" s="51">
        <v>88</v>
      </c>
      <c r="G391">
        <v>100</v>
      </c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</row>
    <row r="392" spans="1:54" s="55" customFormat="1" ht="15">
      <c r="A392" t="str">
        <f t="shared" si="6"/>
        <v>KärntenInstallations- und Gebäudetechnik</v>
      </c>
      <c r="B392">
        <v>392</v>
      </c>
      <c r="C392" t="s">
        <v>261</v>
      </c>
      <c r="D392" t="s">
        <v>141</v>
      </c>
      <c r="E392" s="51">
        <v>241</v>
      </c>
      <c r="F392" s="51">
        <v>234</v>
      </c>
      <c r="G392">
        <v>224</v>
      </c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</row>
    <row r="393" spans="1:54" s="55" customFormat="1" ht="15">
      <c r="A393" t="str">
        <f t="shared" si="6"/>
        <v>KärntenKälteanlagentechnik</v>
      </c>
      <c r="B393">
        <v>393</v>
      </c>
      <c r="C393" t="s">
        <v>261</v>
      </c>
      <c r="D393" t="s">
        <v>142</v>
      </c>
      <c r="E393" s="51">
        <v>26</v>
      </c>
      <c r="F393" s="51">
        <v>25</v>
      </c>
      <c r="G393">
        <v>28</v>
      </c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</row>
    <row r="394" spans="1:54" s="55" customFormat="1" ht="15">
      <c r="A394" t="str">
        <f t="shared" si="6"/>
        <v>KärntenKarosseriebautechnik</v>
      </c>
      <c r="B394">
        <v>394</v>
      </c>
      <c r="C394" t="s">
        <v>261</v>
      </c>
      <c r="D394" t="s">
        <v>31</v>
      </c>
      <c r="E394" s="51">
        <v>127</v>
      </c>
      <c r="F394" s="51">
        <v>120</v>
      </c>
      <c r="G394">
        <v>105</v>
      </c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</row>
    <row r="395" spans="1:54" s="55" customFormat="1" ht="15">
      <c r="A395" t="str">
        <f t="shared" si="6"/>
        <v>KärntenKoch/Köchin</v>
      </c>
      <c r="B395">
        <v>395</v>
      </c>
      <c r="C395" t="s">
        <v>261</v>
      </c>
      <c r="D395" t="s">
        <v>148</v>
      </c>
      <c r="E395" s="51">
        <v>156</v>
      </c>
      <c r="F395" s="51">
        <v>160</v>
      </c>
      <c r="G395">
        <v>156</v>
      </c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</row>
    <row r="396" spans="1:54" s="55" customFormat="1" ht="15">
      <c r="A396" t="str">
        <f t="shared" si="6"/>
        <v>KärntenKonditorei (Zuckerbäckerei)</v>
      </c>
      <c r="B396">
        <v>396</v>
      </c>
      <c r="C396" t="s">
        <v>261</v>
      </c>
      <c r="D396" t="s">
        <v>149</v>
      </c>
      <c r="E396" s="51">
        <v>9</v>
      </c>
      <c r="F396" s="51">
        <v>8</v>
      </c>
      <c r="G396">
        <v>5</v>
      </c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</row>
    <row r="397" spans="1:54" s="55" customFormat="1" ht="15">
      <c r="A397" t="str">
        <f t="shared" si="6"/>
        <v>KärntenKonstrukteur/in</v>
      </c>
      <c r="B397">
        <v>397</v>
      </c>
      <c r="C397" t="s">
        <v>261</v>
      </c>
      <c r="D397" t="s">
        <v>150</v>
      </c>
      <c r="E397" s="51">
        <v>1</v>
      </c>
      <c r="F397" s="51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</row>
    <row r="398" spans="1:54" s="55" customFormat="1" ht="15">
      <c r="A398" t="str">
        <f t="shared" si="6"/>
        <v>KärntenKraftfahrzeugtechnik</v>
      </c>
      <c r="B398">
        <v>398</v>
      </c>
      <c r="C398" t="s">
        <v>261</v>
      </c>
      <c r="D398" t="s">
        <v>4</v>
      </c>
      <c r="E398" s="51">
        <v>555</v>
      </c>
      <c r="F398" s="51">
        <v>592</v>
      </c>
      <c r="G398">
        <v>583</v>
      </c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</row>
    <row r="399" spans="1:54" s="55" customFormat="1" ht="15">
      <c r="A399" t="str">
        <f t="shared" si="6"/>
        <v>KärntenKunststofftechnologie</v>
      </c>
      <c r="B399">
        <v>399</v>
      </c>
      <c r="C399" t="s">
        <v>261</v>
      </c>
      <c r="D399" t="s">
        <v>152</v>
      </c>
      <c r="E399" s="51">
        <v>5</v>
      </c>
      <c r="F399" s="51">
        <v>3</v>
      </c>
      <c r="G399">
        <v>5</v>
      </c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</row>
    <row r="400" spans="1:54" s="55" customFormat="1" ht="15">
      <c r="A400" t="str">
        <f t="shared" si="6"/>
        <v>KärntenKunststoffverfahrenstechnik</v>
      </c>
      <c r="B400">
        <v>400</v>
      </c>
      <c r="C400" t="s">
        <v>261</v>
      </c>
      <c r="D400" t="s">
        <v>153</v>
      </c>
      <c r="E400" s="51">
        <v>2</v>
      </c>
      <c r="F400" s="51">
        <v>4</v>
      </c>
      <c r="G400">
        <v>4</v>
      </c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</row>
    <row r="401" spans="1:54" s="55" customFormat="1" ht="15">
      <c r="A401" t="str">
        <f t="shared" si="6"/>
        <v>KärntenLackiertechnik</v>
      </c>
      <c r="B401">
        <v>401</v>
      </c>
      <c r="C401" t="s">
        <v>261</v>
      </c>
      <c r="D401" t="s">
        <v>156</v>
      </c>
      <c r="E401" s="51">
        <v>15</v>
      </c>
      <c r="F401" s="51">
        <v>8</v>
      </c>
      <c r="G401">
        <v>7</v>
      </c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</row>
    <row r="402" spans="1:54" s="55" customFormat="1" ht="15">
      <c r="A402" t="str">
        <f t="shared" si="6"/>
        <v>KärntenLand- und Baumaschinentechnik</v>
      </c>
      <c r="B402">
        <v>402</v>
      </c>
      <c r="C402" t="s">
        <v>261</v>
      </c>
      <c r="D402" t="s">
        <v>157</v>
      </c>
      <c r="E402" s="51">
        <v>171</v>
      </c>
      <c r="F402" s="51">
        <v>163</v>
      </c>
      <c r="G402">
        <v>160</v>
      </c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</row>
    <row r="403" spans="1:54" s="55" customFormat="1" ht="15">
      <c r="A403" t="str">
        <f t="shared" si="6"/>
        <v>KärntenMaskenbildner/Maskenbildnerin (gültig bis: 31.12.2026)</v>
      </c>
      <c r="B403">
        <v>403</v>
      </c>
      <c r="C403" t="s">
        <v>261</v>
      </c>
      <c r="D403" t="s">
        <v>163</v>
      </c>
      <c r="E403" s="51">
        <v>1</v>
      </c>
      <c r="F403" s="51">
        <v>1</v>
      </c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</row>
    <row r="404" spans="1:54" s="55" customFormat="1" ht="15">
      <c r="A404" t="str">
        <f t="shared" si="6"/>
        <v>KärntenMasseur/Masseurin</v>
      </c>
      <c r="B404">
        <v>404</v>
      </c>
      <c r="C404" t="s">
        <v>261</v>
      </c>
      <c r="D404" t="s">
        <v>164</v>
      </c>
      <c r="E404" s="51">
        <v>3</v>
      </c>
      <c r="F404" s="51">
        <v>2</v>
      </c>
      <c r="G404">
        <v>1</v>
      </c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</row>
    <row r="405" spans="1:54" s="55" customFormat="1" ht="15">
      <c r="A405" t="str">
        <f t="shared" si="6"/>
        <v>KärntenMechatronik</v>
      </c>
      <c r="B405">
        <v>405</v>
      </c>
      <c r="C405" t="s">
        <v>261</v>
      </c>
      <c r="D405" t="s">
        <v>26</v>
      </c>
      <c r="E405" s="51">
        <v>70</v>
      </c>
      <c r="F405" s="51">
        <v>78</v>
      </c>
      <c r="G405">
        <v>81</v>
      </c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</row>
    <row r="406" spans="1:54" s="55" customFormat="1" ht="15">
      <c r="A406" t="str">
        <f t="shared" si="6"/>
        <v>KärntenMetallbearbeitung</v>
      </c>
      <c r="B406">
        <v>406</v>
      </c>
      <c r="C406" t="s">
        <v>261</v>
      </c>
      <c r="D406" t="s">
        <v>168</v>
      </c>
      <c r="E406" s="51">
        <v>2</v>
      </c>
      <c r="F406" s="51">
        <v>2</v>
      </c>
      <c r="G406">
        <v>1</v>
      </c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</row>
    <row r="407" spans="1:54" s="55" customFormat="1" ht="15">
      <c r="A407" t="str">
        <f t="shared" si="6"/>
        <v>KärntenMetalltechnik</v>
      </c>
      <c r="B407">
        <v>407</v>
      </c>
      <c r="C407" t="s">
        <v>261</v>
      </c>
      <c r="D407" t="s">
        <v>33</v>
      </c>
      <c r="E407" s="51">
        <v>643</v>
      </c>
      <c r="F407" s="51">
        <v>601</v>
      </c>
      <c r="G407">
        <v>590</v>
      </c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</row>
    <row r="408" spans="1:54" s="55" customFormat="1" ht="15">
      <c r="A408" t="str">
        <f t="shared" si="6"/>
        <v>KärntenMilchtechnologie</v>
      </c>
      <c r="B408">
        <v>408</v>
      </c>
      <c r="C408" t="s">
        <v>261</v>
      </c>
      <c r="D408" t="s">
        <v>173</v>
      </c>
      <c r="E408" s="51">
        <v>9</v>
      </c>
      <c r="F408" s="51">
        <v>9</v>
      </c>
      <c r="G408">
        <v>6</v>
      </c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</row>
    <row r="409" spans="1:54" s="55" customFormat="1" ht="15">
      <c r="A409" t="str">
        <f t="shared" si="6"/>
        <v>KärntenMobilitätsservice</v>
      </c>
      <c r="B409">
        <v>409</v>
      </c>
      <c r="C409" t="s">
        <v>261</v>
      </c>
      <c r="D409" t="s">
        <v>174</v>
      </c>
      <c r="E409" s="51">
        <v>1</v>
      </c>
      <c r="F409" s="51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</row>
    <row r="410" spans="1:54" s="55" customFormat="1" ht="15">
      <c r="A410" t="str">
        <f t="shared" si="6"/>
        <v>KärntenNah- und Distributionslogistik (gültig bis: 30.06.2025)</v>
      </c>
      <c r="B410">
        <v>410</v>
      </c>
      <c r="C410" t="s">
        <v>261</v>
      </c>
      <c r="D410" t="s">
        <v>565</v>
      </c>
      <c r="E410" s="51">
        <v>5</v>
      </c>
      <c r="F410" s="51">
        <v>8</v>
      </c>
      <c r="G410">
        <v>4</v>
      </c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</row>
    <row r="411" spans="1:54" s="55" customFormat="1" ht="15">
      <c r="A411" t="str">
        <f t="shared" si="6"/>
        <v>KärntenOberflächentechnik</v>
      </c>
      <c r="B411">
        <v>411</v>
      </c>
      <c r="C411" t="s">
        <v>261</v>
      </c>
      <c r="D411" t="s">
        <v>175</v>
      </c>
      <c r="E411" s="51">
        <v>3</v>
      </c>
      <c r="F411" s="51">
        <v>4</v>
      </c>
      <c r="G411">
        <v>4</v>
      </c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</row>
    <row r="412" spans="1:54" s="55" customFormat="1" ht="15">
      <c r="A412" t="str">
        <f t="shared" si="6"/>
        <v>KärntenOfenbau- und Verlegetechnik</v>
      </c>
      <c r="B412">
        <v>412</v>
      </c>
      <c r="C412" t="s">
        <v>261</v>
      </c>
      <c r="D412" t="s">
        <v>178</v>
      </c>
      <c r="E412" s="51">
        <v>9</v>
      </c>
      <c r="F412" s="51">
        <v>10</v>
      </c>
      <c r="G412">
        <v>9</v>
      </c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</row>
    <row r="413" spans="1:54" s="55" customFormat="1" ht="15">
      <c r="A413" t="str">
        <f t="shared" si="6"/>
        <v>KärntenOrthopädieschuhmacher/in</v>
      </c>
      <c r="B413">
        <v>413</v>
      </c>
      <c r="C413" t="s">
        <v>261</v>
      </c>
      <c r="D413" t="s">
        <v>181</v>
      </c>
      <c r="E413" s="51">
        <v>4</v>
      </c>
      <c r="F413" s="51">
        <v>3</v>
      </c>
      <c r="G413">
        <v>1</v>
      </c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</row>
    <row r="414" spans="1:54" s="55" customFormat="1" ht="15">
      <c r="A414" t="str">
        <f t="shared" si="6"/>
        <v>KärntenOrthopädietechnik</v>
      </c>
      <c r="B414">
        <v>414</v>
      </c>
      <c r="C414" t="s">
        <v>261</v>
      </c>
      <c r="D414" t="s">
        <v>182</v>
      </c>
      <c r="E414" s="51">
        <v>4</v>
      </c>
      <c r="F414" s="51">
        <v>2</v>
      </c>
      <c r="G414">
        <v>2</v>
      </c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</row>
    <row r="415" spans="1:54" s="55" customFormat="1" ht="15">
      <c r="A415" t="str">
        <f t="shared" si="6"/>
        <v>KärntenPapiertechnik</v>
      </c>
      <c r="B415">
        <v>415</v>
      </c>
      <c r="C415" t="s">
        <v>261</v>
      </c>
      <c r="D415" t="s">
        <v>183</v>
      </c>
      <c r="E415" s="51">
        <v>3</v>
      </c>
      <c r="F415" s="51">
        <v>4</v>
      </c>
      <c r="G415">
        <v>3</v>
      </c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</row>
    <row r="416" spans="1:54" s="55" customFormat="1" ht="15">
      <c r="A416" t="str">
        <f t="shared" si="6"/>
        <v>KärntenPersonaldienstleistung</v>
      </c>
      <c r="B416">
        <v>416</v>
      </c>
      <c r="C416" t="s">
        <v>261</v>
      </c>
      <c r="D416" t="s">
        <v>184</v>
      </c>
      <c r="E416" s="51">
        <v>2</v>
      </c>
      <c r="F416" s="51">
        <v>3</v>
      </c>
      <c r="G416">
        <v>4</v>
      </c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</row>
    <row r="417" spans="1:54" s="55" customFormat="1" ht="15">
      <c r="A417" t="str">
        <f t="shared" si="6"/>
        <v>KärntenPflasterer/Pflasterin</v>
      </c>
      <c r="B417">
        <v>417</v>
      </c>
      <c r="C417" t="s">
        <v>261</v>
      </c>
      <c r="D417" t="s">
        <v>185</v>
      </c>
      <c r="E417" s="51">
        <v>1</v>
      </c>
      <c r="F417" s="51">
        <v>1</v>
      </c>
      <c r="G417">
        <v>1</v>
      </c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</row>
    <row r="418" spans="1:54" s="55" customFormat="1" ht="15">
      <c r="A418" t="str">
        <f t="shared" si="6"/>
        <v>KärntenPharmatechnologie</v>
      </c>
      <c r="B418">
        <v>418</v>
      </c>
      <c r="C418" t="s">
        <v>261</v>
      </c>
      <c r="D418" t="s">
        <v>188</v>
      </c>
      <c r="E418" s="51">
        <v>2</v>
      </c>
      <c r="F418" s="51">
        <v>2</v>
      </c>
      <c r="G418">
        <v>5</v>
      </c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</row>
    <row r="419" spans="1:54" s="55" customFormat="1" ht="15">
      <c r="A419" t="str">
        <f t="shared" si="6"/>
        <v>KärntenPharmazeutisch-kaufmännische Assistenz</v>
      </c>
      <c r="B419">
        <v>419</v>
      </c>
      <c r="C419" t="s">
        <v>261</v>
      </c>
      <c r="D419" t="s">
        <v>19</v>
      </c>
      <c r="E419" s="51">
        <v>4</v>
      </c>
      <c r="F419" s="51">
        <v>5</v>
      </c>
      <c r="G419">
        <v>4</v>
      </c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</row>
    <row r="420" spans="1:54" s="55" customFormat="1" ht="15">
      <c r="A420" t="str">
        <f t="shared" si="6"/>
        <v>KärntenPlatten- und Fliesenleger/in</v>
      </c>
      <c r="B420">
        <v>420</v>
      </c>
      <c r="C420" t="s">
        <v>261</v>
      </c>
      <c r="D420" t="s">
        <v>190</v>
      </c>
      <c r="E420" s="51">
        <v>39</v>
      </c>
      <c r="F420" s="51">
        <v>34</v>
      </c>
      <c r="G420">
        <v>29</v>
      </c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</row>
    <row r="421" spans="1:54" s="55" customFormat="1" ht="15">
      <c r="A421" t="str">
        <f t="shared" si="6"/>
        <v>KärntenProzesstechnik</v>
      </c>
      <c r="B421">
        <v>421</v>
      </c>
      <c r="C421" t="s">
        <v>261</v>
      </c>
      <c r="D421" t="s">
        <v>193</v>
      </c>
      <c r="E421" s="51">
        <v>64</v>
      </c>
      <c r="F421" s="51">
        <v>70</v>
      </c>
      <c r="G421">
        <v>68</v>
      </c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</row>
    <row r="422" spans="1:54" s="55" customFormat="1" ht="15">
      <c r="A422" t="str">
        <f t="shared" si="6"/>
        <v>KärntenRauchfangkehrer/Rauchfangkehrerin</v>
      </c>
      <c r="B422">
        <v>422</v>
      </c>
      <c r="C422" t="s">
        <v>261</v>
      </c>
      <c r="D422" t="s">
        <v>196</v>
      </c>
      <c r="E422" s="51">
        <v>7</v>
      </c>
      <c r="F422" s="51">
        <v>9</v>
      </c>
      <c r="G422">
        <v>12</v>
      </c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</row>
    <row r="423" spans="1:54" s="55" customFormat="1" ht="15">
      <c r="A423" t="str">
        <f t="shared" si="6"/>
        <v>KärntenReifen- und Vulkanisationstechnik</v>
      </c>
      <c r="B423">
        <v>423</v>
      </c>
      <c r="C423" t="s">
        <v>261</v>
      </c>
      <c r="D423" t="s">
        <v>197</v>
      </c>
      <c r="E423" s="51">
        <v>3</v>
      </c>
      <c r="F423" s="51">
        <v>4</v>
      </c>
      <c r="G423">
        <v>4</v>
      </c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</row>
    <row r="424" spans="1:54" s="55" customFormat="1" ht="15">
      <c r="A424" t="str">
        <f t="shared" si="6"/>
        <v>KärntenReinigungstechnik</v>
      </c>
      <c r="B424">
        <v>424</v>
      </c>
      <c r="C424" t="s">
        <v>261</v>
      </c>
      <c r="D424" t="s">
        <v>198</v>
      </c>
      <c r="E424" s="51"/>
      <c r="F424" s="51"/>
      <c r="G424">
        <v>1</v>
      </c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</row>
    <row r="425" spans="1:54" s="55" customFormat="1" ht="15">
      <c r="A425" t="str">
        <f t="shared" si="6"/>
        <v>KärntenReisebürokaufmann / Reisebürokauffrau</v>
      </c>
      <c r="B425">
        <v>425</v>
      </c>
      <c r="C425" t="s">
        <v>261</v>
      </c>
      <c r="D425" t="s">
        <v>566</v>
      </c>
      <c r="E425" s="51">
        <v>1</v>
      </c>
      <c r="F425" s="51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</row>
    <row r="426" spans="1:54" s="55" customFormat="1" ht="15">
      <c r="A426" t="str">
        <f t="shared" si="6"/>
        <v>KärntenRestaurantfachmann/Restaurantfachfrau</v>
      </c>
      <c r="B426">
        <v>426</v>
      </c>
      <c r="C426" t="s">
        <v>261</v>
      </c>
      <c r="D426" t="s">
        <v>201</v>
      </c>
      <c r="E426" s="51">
        <v>53</v>
      </c>
      <c r="F426" s="51">
        <v>63</v>
      </c>
      <c r="G426">
        <v>62</v>
      </c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</row>
    <row r="427" spans="1:54" s="55" customFormat="1" ht="15">
      <c r="A427" t="str">
        <f t="shared" si="6"/>
        <v>KärntenSattlerei</v>
      </c>
      <c r="B427">
        <v>427</v>
      </c>
      <c r="C427" t="s">
        <v>261</v>
      </c>
      <c r="D427" t="s">
        <v>203</v>
      </c>
      <c r="E427" s="51">
        <v>1</v>
      </c>
      <c r="F427" s="51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</row>
    <row r="428" spans="1:54" s="55" customFormat="1" ht="15">
      <c r="A428" t="str">
        <f t="shared" si="6"/>
        <v>KärntenSeilbahntechnik</v>
      </c>
      <c r="B428">
        <v>428</v>
      </c>
      <c r="C428" t="s">
        <v>261</v>
      </c>
      <c r="D428" t="s">
        <v>207</v>
      </c>
      <c r="E428" s="51">
        <v>7</v>
      </c>
      <c r="F428" s="51">
        <v>11</v>
      </c>
      <c r="G428">
        <v>16</v>
      </c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</row>
    <row r="429" spans="1:54" s="55" customFormat="1" ht="15">
      <c r="A429" t="str">
        <f t="shared" si="6"/>
        <v>KärntenSkibautechnik</v>
      </c>
      <c r="B429">
        <v>429</v>
      </c>
      <c r="C429" t="s">
        <v>261</v>
      </c>
      <c r="D429" t="s">
        <v>208</v>
      </c>
      <c r="E429" s="51">
        <v>2</v>
      </c>
      <c r="F429" s="51">
        <v>2</v>
      </c>
      <c r="G429">
        <v>1</v>
      </c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</row>
    <row r="430" spans="1:54" s="55" customFormat="1" ht="15">
      <c r="A430" t="str">
        <f t="shared" si="6"/>
        <v>KärntenSonnenschutztechnik</v>
      </c>
      <c r="B430">
        <v>430</v>
      </c>
      <c r="C430" t="s">
        <v>261</v>
      </c>
      <c r="D430" t="s">
        <v>209</v>
      </c>
      <c r="E430" s="51">
        <v>7</v>
      </c>
      <c r="F430" s="51">
        <v>7</v>
      </c>
      <c r="G430">
        <v>3</v>
      </c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</row>
    <row r="431" spans="1:54" s="55" customFormat="1" ht="15">
      <c r="A431" t="str">
        <f t="shared" si="6"/>
        <v>KärntenSpeditionskaufmann/Speditionskauffrau</v>
      </c>
      <c r="B431">
        <v>431</v>
      </c>
      <c r="C431" t="s">
        <v>261</v>
      </c>
      <c r="D431" t="s">
        <v>210</v>
      </c>
      <c r="E431" s="51">
        <v>28</v>
      </c>
      <c r="F431" s="51">
        <v>26</v>
      </c>
      <c r="G431">
        <v>20</v>
      </c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</row>
    <row r="432" spans="1:54" s="55" customFormat="1" ht="15">
      <c r="A432" t="str">
        <f t="shared" si="6"/>
        <v>KärntenSpeditionslogistik</v>
      </c>
      <c r="B432">
        <v>432</v>
      </c>
      <c r="C432" t="s">
        <v>261</v>
      </c>
      <c r="D432" t="s">
        <v>211</v>
      </c>
      <c r="E432" s="51">
        <v>2</v>
      </c>
      <c r="F432" s="51">
        <v>2</v>
      </c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</row>
    <row r="433" spans="1:54" s="55" customFormat="1" ht="15">
      <c r="A433" t="str">
        <f t="shared" si="6"/>
        <v>KärntenSpengler/Spenglerin</v>
      </c>
      <c r="B433">
        <v>433</v>
      </c>
      <c r="C433" t="s">
        <v>261</v>
      </c>
      <c r="D433" t="s">
        <v>212</v>
      </c>
      <c r="E433" s="51">
        <v>17</v>
      </c>
      <c r="F433" s="51">
        <v>14</v>
      </c>
      <c r="G433">
        <v>11</v>
      </c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</row>
    <row r="434" spans="1:54" s="55" customFormat="1" ht="15">
      <c r="A434" t="str">
        <f t="shared" si="6"/>
        <v>KärntenSportadministrator/Sportadministratorin</v>
      </c>
      <c r="B434">
        <v>434</v>
      </c>
      <c r="C434" t="s">
        <v>261</v>
      </c>
      <c r="D434" t="s">
        <v>213</v>
      </c>
      <c r="E434" s="51">
        <v>2</v>
      </c>
      <c r="F434" s="51">
        <v>1</v>
      </c>
      <c r="G434">
        <v>1</v>
      </c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</row>
    <row r="435" spans="1:54" s="55" customFormat="1" ht="15">
      <c r="A435" t="str">
        <f t="shared" si="6"/>
        <v>KärntenSportgerätefachkraft (gültig bis: 31.12.2026)</v>
      </c>
      <c r="B435">
        <v>435</v>
      </c>
      <c r="C435" t="s">
        <v>261</v>
      </c>
      <c r="D435" t="s">
        <v>214</v>
      </c>
      <c r="E435" s="51">
        <v>5</v>
      </c>
      <c r="F435" s="51">
        <v>2</v>
      </c>
      <c r="G435">
        <v>2</v>
      </c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</row>
    <row r="436" spans="1:54" s="55" customFormat="1" ht="15">
      <c r="A436" t="str">
        <f t="shared" si="6"/>
        <v>KärntenSteinmetz/Steinmetzin</v>
      </c>
      <c r="B436">
        <v>436</v>
      </c>
      <c r="C436" t="s">
        <v>261</v>
      </c>
      <c r="D436" t="s">
        <v>216</v>
      </c>
      <c r="E436" s="51">
        <v>2</v>
      </c>
      <c r="F436" s="51">
        <v>2</v>
      </c>
      <c r="G436">
        <v>1</v>
      </c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</row>
    <row r="437" spans="1:54" s="55" customFormat="1" ht="15">
      <c r="A437" t="str">
        <f t="shared" si="6"/>
        <v>KärntenSteuerassistenz</v>
      </c>
      <c r="B437">
        <v>437</v>
      </c>
      <c r="C437" t="s">
        <v>261</v>
      </c>
      <c r="D437" t="s">
        <v>219</v>
      </c>
      <c r="E437" s="51">
        <v>6</v>
      </c>
      <c r="F437" s="51">
        <v>6</v>
      </c>
      <c r="G437">
        <v>7</v>
      </c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</row>
    <row r="438" spans="1:54" s="55" customFormat="1" ht="15">
      <c r="A438" t="str">
        <f t="shared" si="6"/>
        <v>KärntenStuckateur/in und Trockenausbauer/in</v>
      </c>
      <c r="B438">
        <v>438</v>
      </c>
      <c r="C438" t="s">
        <v>261</v>
      </c>
      <c r="D438" t="s">
        <v>224</v>
      </c>
      <c r="E438" s="51">
        <v>13</v>
      </c>
      <c r="F438" s="51">
        <v>11</v>
      </c>
      <c r="G438">
        <v>9</v>
      </c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</row>
    <row r="439" spans="1:54" s="55" customFormat="1" ht="15">
      <c r="A439" t="str">
        <f t="shared" si="6"/>
        <v>KärntenSystemgastronomiefachkraft</v>
      </c>
      <c r="B439">
        <v>439</v>
      </c>
      <c r="C439" t="s">
        <v>261</v>
      </c>
      <c r="D439" t="s">
        <v>225</v>
      </c>
      <c r="E439" s="51">
        <v>14</v>
      </c>
      <c r="F439" s="51">
        <v>11</v>
      </c>
      <c r="G439">
        <v>13</v>
      </c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</row>
    <row r="440" spans="1:54" s="55" customFormat="1" ht="15">
      <c r="A440" t="str">
        <f t="shared" si="6"/>
        <v>KärntenTapezierer/in und Dekorateur/in</v>
      </c>
      <c r="B440">
        <v>440</v>
      </c>
      <c r="C440" t="s">
        <v>261</v>
      </c>
      <c r="D440" t="s">
        <v>226</v>
      </c>
      <c r="E440" s="51">
        <v>6</v>
      </c>
      <c r="F440" s="51">
        <v>5</v>
      </c>
      <c r="G440">
        <v>6</v>
      </c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</row>
    <row r="441" spans="1:54" s="55" customFormat="1" ht="15">
      <c r="A441" t="str">
        <f t="shared" si="6"/>
        <v>KärntenTechnischer Zeichner/Technische Zeichnerin</v>
      </c>
      <c r="B441">
        <v>441</v>
      </c>
      <c r="C441" t="s">
        <v>261</v>
      </c>
      <c r="D441" t="s">
        <v>227</v>
      </c>
      <c r="E441" s="51">
        <v>35</v>
      </c>
      <c r="F441" s="51">
        <v>35</v>
      </c>
      <c r="G441">
        <v>34</v>
      </c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</row>
    <row r="442" spans="1:54" s="55" customFormat="1" ht="15">
      <c r="A442" t="str">
        <f t="shared" si="6"/>
        <v>KärntenTiefbau</v>
      </c>
      <c r="B442">
        <v>442</v>
      </c>
      <c r="C442" t="s">
        <v>261</v>
      </c>
      <c r="D442" t="s">
        <v>232</v>
      </c>
      <c r="E442" s="51">
        <v>49</v>
      </c>
      <c r="F442" s="51">
        <v>42</v>
      </c>
      <c r="G442">
        <v>53</v>
      </c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</row>
    <row r="443" spans="1:54" s="55" customFormat="1" ht="15">
      <c r="A443" t="str">
        <f t="shared" si="6"/>
        <v>KärntenTiefbauspezialist/Tiefbauspezialistin (gültig bis: 31.08.2026)</v>
      </c>
      <c r="B443">
        <v>443</v>
      </c>
      <c r="C443" t="s">
        <v>261</v>
      </c>
      <c r="D443" t="s">
        <v>233</v>
      </c>
      <c r="E443" s="51">
        <v>1</v>
      </c>
      <c r="F443" s="51">
        <v>1</v>
      </c>
      <c r="G443">
        <v>1</v>
      </c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</row>
    <row r="444" spans="1:54" s="55" customFormat="1" ht="15">
      <c r="A444" t="str">
        <f t="shared" si="6"/>
        <v>KärntenTierärztliche Ordinationsassistenz</v>
      </c>
      <c r="B444">
        <v>444</v>
      </c>
      <c r="C444" t="s">
        <v>261</v>
      </c>
      <c r="D444" t="s">
        <v>234</v>
      </c>
      <c r="E444" s="51"/>
      <c r="F444" s="51">
        <v>1</v>
      </c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</row>
    <row r="445" spans="1:54" s="55" customFormat="1" ht="15">
      <c r="A445" t="str">
        <f t="shared" si="6"/>
        <v>KärntenTierpfleger/in</v>
      </c>
      <c r="B445">
        <v>445</v>
      </c>
      <c r="C445" t="s">
        <v>261</v>
      </c>
      <c r="D445" t="s">
        <v>235</v>
      </c>
      <c r="E445" s="51"/>
      <c r="F445" s="51">
        <v>2</v>
      </c>
      <c r="G445">
        <v>3</v>
      </c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</row>
    <row r="446" spans="1:54" s="55" customFormat="1" ht="15">
      <c r="A446" t="str">
        <f t="shared" si="6"/>
        <v>KärntenTischlerei - Schwerpunkt Allgemeine Tischlerei</v>
      </c>
      <c r="B446">
        <v>446</v>
      </c>
      <c r="C446" t="s">
        <v>261</v>
      </c>
      <c r="D446" t="s">
        <v>236</v>
      </c>
      <c r="E446" s="51">
        <v>115</v>
      </c>
      <c r="F446" s="51">
        <v>97</v>
      </c>
      <c r="G446">
        <v>91</v>
      </c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</row>
    <row r="447" spans="1:54" s="55" customFormat="1" ht="15">
      <c r="A447" t="str">
        <f t="shared" si="6"/>
        <v>KärntenTischlereitechnik - Schwerpunkt Planung</v>
      </c>
      <c r="B447">
        <v>447</v>
      </c>
      <c r="C447" t="s">
        <v>261</v>
      </c>
      <c r="D447" t="s">
        <v>239</v>
      </c>
      <c r="E447" s="51">
        <v>3</v>
      </c>
      <c r="F447" s="51">
        <v>6</v>
      </c>
      <c r="G447">
        <v>2</v>
      </c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</row>
    <row r="448" spans="1:54" s="55" customFormat="1" ht="15">
      <c r="A448" t="str">
        <f t="shared" si="6"/>
        <v>KärntenTischlereitechnik - Schwerpunkt Produktion</v>
      </c>
      <c r="B448">
        <v>448</v>
      </c>
      <c r="C448" t="s">
        <v>261</v>
      </c>
      <c r="D448" t="s">
        <v>240</v>
      </c>
      <c r="E448" s="51">
        <v>50</v>
      </c>
      <c r="F448" s="51">
        <v>54</v>
      </c>
      <c r="G448">
        <v>50</v>
      </c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</row>
    <row r="449" spans="1:54" s="55" customFormat="1" ht="15">
      <c r="A449" t="str">
        <f t="shared" si="6"/>
        <v>KärntenTransportbetontechnik</v>
      </c>
      <c r="B449">
        <v>449</v>
      </c>
      <c r="C449" t="s">
        <v>261</v>
      </c>
      <c r="D449" t="s">
        <v>241</v>
      </c>
      <c r="E449" s="51">
        <v>1</v>
      </c>
      <c r="F449" s="51">
        <v>2</v>
      </c>
      <c r="G449">
        <v>3</v>
      </c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</row>
    <row r="450" spans="1:54" s="55" customFormat="1" ht="15">
      <c r="A450" t="str">
        <f t="shared" si="6"/>
        <v>KärntenUhrmacher/in - Zeitmesstechniker/in</v>
      </c>
      <c r="B450">
        <v>450</v>
      </c>
      <c r="C450" t="s">
        <v>261</v>
      </c>
      <c r="D450" t="s">
        <v>242</v>
      </c>
      <c r="E450" s="51">
        <v>1</v>
      </c>
      <c r="F450" s="51">
        <v>1</v>
      </c>
      <c r="G450">
        <v>1</v>
      </c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</row>
    <row r="451" spans="1:54" s="55" customFormat="1" ht="15">
      <c r="A451" t="str">
        <f t="shared" ref="A451:A514" si="7">C451&amp;D451</f>
        <v>KärntenVeranstaltungstechnik</v>
      </c>
      <c r="B451">
        <v>451</v>
      </c>
      <c r="C451" t="s">
        <v>261</v>
      </c>
      <c r="D451" t="s">
        <v>243</v>
      </c>
      <c r="E451" s="51">
        <v>5</v>
      </c>
      <c r="F451" s="51">
        <v>6</v>
      </c>
      <c r="G451">
        <v>5</v>
      </c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</row>
    <row r="452" spans="1:54" s="55" customFormat="1" ht="15">
      <c r="A452" t="str">
        <f t="shared" si="7"/>
        <v>KärntenVerfahrenstechnik für Getreidewirtschaft</v>
      </c>
      <c r="B452">
        <v>452</v>
      </c>
      <c r="C452" t="s">
        <v>261</v>
      </c>
      <c r="D452" t="s">
        <v>244</v>
      </c>
      <c r="E452" s="51">
        <v>1</v>
      </c>
      <c r="F452" s="51">
        <v>1</v>
      </c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</row>
    <row r="453" spans="1:54" s="55" customFormat="1" ht="15">
      <c r="A453" t="str">
        <f t="shared" si="7"/>
        <v>KärntenVermessungs- und Geoinformationstechnik</v>
      </c>
      <c r="B453">
        <v>453</v>
      </c>
      <c r="C453" t="s">
        <v>261</v>
      </c>
      <c r="D453" t="s">
        <v>246</v>
      </c>
      <c r="E453" s="51"/>
      <c r="F453" s="51">
        <v>8</v>
      </c>
      <c r="G453">
        <v>11</v>
      </c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</row>
    <row r="454" spans="1:54" s="55" customFormat="1" ht="15">
      <c r="A454" t="str">
        <f t="shared" si="7"/>
        <v>KärntenVermessungstechniker/in (gültig bis: 30.06.2024)</v>
      </c>
      <c r="B454">
        <v>454</v>
      </c>
      <c r="C454" t="s">
        <v>261</v>
      </c>
      <c r="D454" t="s">
        <v>247</v>
      </c>
      <c r="E454" s="51">
        <v>8</v>
      </c>
      <c r="F454" s="51">
        <v>5</v>
      </c>
      <c r="G454">
        <v>5</v>
      </c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</row>
    <row r="455" spans="1:54" s="55" customFormat="1" ht="15">
      <c r="A455" t="str">
        <f t="shared" si="7"/>
        <v>KärntenVerpackungstechnik</v>
      </c>
      <c r="B455">
        <v>455</v>
      </c>
      <c r="C455" t="s">
        <v>261</v>
      </c>
      <c r="D455" t="s">
        <v>248</v>
      </c>
      <c r="E455" s="51"/>
      <c r="F455" s="51">
        <v>2</v>
      </c>
      <c r="G455">
        <v>2</v>
      </c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</row>
    <row r="456" spans="1:54" s="55" customFormat="1" ht="15">
      <c r="A456" t="str">
        <f t="shared" si="7"/>
        <v>KärntenVersicherungskaufmann/Versicherungskauffrau</v>
      </c>
      <c r="B456">
        <v>456</v>
      </c>
      <c r="C456" t="s">
        <v>261</v>
      </c>
      <c r="D456" t="s">
        <v>249</v>
      </c>
      <c r="E456" s="51">
        <v>20</v>
      </c>
      <c r="F456" s="51">
        <v>19</v>
      </c>
      <c r="G456">
        <v>21</v>
      </c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</row>
    <row r="457" spans="1:54" s="55" customFormat="1" ht="15">
      <c r="A457" t="str">
        <f t="shared" si="7"/>
        <v>KärntenVerwaltungsassistent/Verwaltungsassistentin</v>
      </c>
      <c r="B457">
        <v>457</v>
      </c>
      <c r="C457" t="s">
        <v>261</v>
      </c>
      <c r="D457" t="s">
        <v>250</v>
      </c>
      <c r="E457" s="51">
        <v>44</v>
      </c>
      <c r="F457" s="51">
        <v>50</v>
      </c>
      <c r="G457">
        <v>46</v>
      </c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</row>
    <row r="458" spans="1:54" s="55" customFormat="1" ht="15">
      <c r="A458" t="str">
        <f t="shared" si="7"/>
        <v>KärntenWärme-, Kälte-, Schall- und Brandschutztechnik</v>
      </c>
      <c r="B458">
        <v>458</v>
      </c>
      <c r="C458" t="s">
        <v>261</v>
      </c>
      <c r="D458" t="s">
        <v>253</v>
      </c>
      <c r="E458" s="51"/>
      <c r="F458" s="51"/>
      <c r="G458">
        <v>1</v>
      </c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</row>
    <row r="459" spans="1:54" s="55" customFormat="1" ht="15">
      <c r="A459" t="str">
        <f t="shared" si="7"/>
        <v>KärntenZahnärztliche Fachassistenz</v>
      </c>
      <c r="B459">
        <v>459</v>
      </c>
      <c r="C459" t="s">
        <v>261</v>
      </c>
      <c r="D459" t="s">
        <v>257</v>
      </c>
      <c r="E459" s="51">
        <v>1</v>
      </c>
      <c r="F459" s="51">
        <v>1</v>
      </c>
      <c r="G459">
        <v>1</v>
      </c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</row>
    <row r="460" spans="1:54" s="55" customFormat="1" ht="15">
      <c r="A460" t="str">
        <f t="shared" si="7"/>
        <v>KärntenZahntechnik</v>
      </c>
      <c r="B460">
        <v>460</v>
      </c>
      <c r="C460" t="s">
        <v>261</v>
      </c>
      <c r="D460" t="s">
        <v>258</v>
      </c>
      <c r="E460" s="51">
        <v>11</v>
      </c>
      <c r="F460" s="51">
        <v>12</v>
      </c>
      <c r="G460">
        <v>12</v>
      </c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</row>
    <row r="461" spans="1:54" s="55" customFormat="1" ht="15">
      <c r="A461" t="str">
        <f t="shared" si="7"/>
        <v>KärntenZimmerei</v>
      </c>
      <c r="B461">
        <v>461</v>
      </c>
      <c r="C461" t="s">
        <v>261</v>
      </c>
      <c r="D461" t="s">
        <v>23</v>
      </c>
      <c r="E461" s="51">
        <v>116</v>
      </c>
      <c r="F461" s="51">
        <v>93</v>
      </c>
      <c r="G461">
        <v>99</v>
      </c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</row>
    <row r="462" spans="1:54" s="55" customFormat="1" ht="15">
      <c r="A462" t="str">
        <f t="shared" si="7"/>
        <v>KärntenZimmereitechnik</v>
      </c>
      <c r="B462">
        <v>462</v>
      </c>
      <c r="C462" t="s">
        <v>261</v>
      </c>
      <c r="D462" t="s">
        <v>259</v>
      </c>
      <c r="E462" s="51">
        <v>16</v>
      </c>
      <c r="F462" s="51">
        <v>18</v>
      </c>
      <c r="G462">
        <v>14</v>
      </c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</row>
    <row r="463" spans="1:54" s="55" customFormat="1" ht="15">
      <c r="A463" t="str">
        <f t="shared" si="7"/>
        <v>KärntenLabortechnik</v>
      </c>
      <c r="B463">
        <v>463</v>
      </c>
      <c r="C463" t="s">
        <v>261</v>
      </c>
      <c r="D463" t="s">
        <v>155</v>
      </c>
      <c r="E463" s="51">
        <v>22</v>
      </c>
      <c r="F463" s="51">
        <v>22</v>
      </c>
      <c r="G463">
        <v>22</v>
      </c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</row>
    <row r="464" spans="1:54" s="55" customFormat="1" ht="15">
      <c r="A464" t="str">
        <f t="shared" si="7"/>
        <v>KärntenMaler- und Beschichtungstechnik</v>
      </c>
      <c r="B464">
        <v>464</v>
      </c>
      <c r="C464" t="s">
        <v>261</v>
      </c>
      <c r="D464" t="s">
        <v>569</v>
      </c>
      <c r="E464" s="51">
        <v>58</v>
      </c>
      <c r="F464" s="51">
        <v>50</v>
      </c>
      <c r="G464">
        <v>44</v>
      </c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</row>
    <row r="465" spans="1:54" s="55" customFormat="1" ht="15">
      <c r="A465" t="str">
        <f t="shared" si="7"/>
        <v>KärntenMedienfachkraft</v>
      </c>
      <c r="B465">
        <v>465</v>
      </c>
      <c r="C465" t="s">
        <v>261</v>
      </c>
      <c r="D465" t="s">
        <v>570</v>
      </c>
      <c r="E465" s="51">
        <v>22</v>
      </c>
      <c r="F465" s="51">
        <v>14</v>
      </c>
      <c r="G465">
        <v>18</v>
      </c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</row>
    <row r="466" spans="1:54" s="55" customFormat="1" ht="15">
      <c r="A466" t="str">
        <f t="shared" si="7"/>
        <v>KärntenStraßenerhaltungsfachkraft</v>
      </c>
      <c r="B466">
        <v>466</v>
      </c>
      <c r="C466" t="s">
        <v>261</v>
      </c>
      <c r="D466" t="s">
        <v>571</v>
      </c>
      <c r="E466" s="51"/>
      <c r="F466" s="51">
        <v>1</v>
      </c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</row>
    <row r="467" spans="1:54" s="55" customFormat="1" ht="15">
      <c r="A467" t="str">
        <f t="shared" si="7"/>
        <v>KärntenBrief-und Paketlogistik</v>
      </c>
      <c r="B467">
        <v>467</v>
      </c>
      <c r="C467" t="s">
        <v>261</v>
      </c>
      <c r="D467" t="s">
        <v>572</v>
      </c>
      <c r="E467" s="51"/>
      <c r="F467" s="51"/>
      <c r="G467">
        <v>6</v>
      </c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</row>
    <row r="468" spans="1:54" s="55" customFormat="1" ht="15">
      <c r="A468" t="str">
        <f t="shared" si="7"/>
        <v>NiederösterreichAbwassertechnik</v>
      </c>
      <c r="B468">
        <v>468</v>
      </c>
      <c r="C468" t="s">
        <v>262</v>
      </c>
      <c r="D468" t="s">
        <v>40</v>
      </c>
      <c r="E468" s="51"/>
      <c r="F468" s="51">
        <v>1</v>
      </c>
      <c r="G468">
        <v>1</v>
      </c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</row>
    <row r="469" spans="1:54" s="55" customFormat="1" ht="15">
      <c r="A469" t="str">
        <f t="shared" si="7"/>
        <v>NiederösterreichApplikationsentwicklung - Coding</v>
      </c>
      <c r="B469">
        <v>469</v>
      </c>
      <c r="C469" t="s">
        <v>262</v>
      </c>
      <c r="D469" t="s">
        <v>41</v>
      </c>
      <c r="E469" s="51">
        <v>35</v>
      </c>
      <c r="F469" s="51">
        <v>34</v>
      </c>
      <c r="G469">
        <v>32</v>
      </c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</row>
    <row r="470" spans="1:54" s="55" customFormat="1" ht="15">
      <c r="A470" t="str">
        <f t="shared" si="7"/>
        <v>NiederösterreichArchiv-, Bibliotheks- und Informationsassistent/Archiv-, Bibliotheks- und In-formationsassistentin</v>
      </c>
      <c r="B470">
        <v>470</v>
      </c>
      <c r="C470" t="s">
        <v>262</v>
      </c>
      <c r="D470" t="s">
        <v>42</v>
      </c>
      <c r="E470" s="51">
        <v>1</v>
      </c>
      <c r="F470" s="51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</row>
    <row r="471" spans="1:54" s="55" customFormat="1" ht="15">
      <c r="A471" t="str">
        <f t="shared" si="7"/>
        <v>NiederösterreichAssistent/Assistentin in der Sicherheitsverwaltung (gültig bis: 31.08.2026)</v>
      </c>
      <c r="B471">
        <v>471</v>
      </c>
      <c r="C471" t="s">
        <v>262</v>
      </c>
      <c r="D471" t="s">
        <v>43</v>
      </c>
      <c r="E471" s="51">
        <v>5</v>
      </c>
      <c r="F471" s="51">
        <v>6</v>
      </c>
      <c r="G471">
        <v>7</v>
      </c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</row>
    <row r="472" spans="1:54" s="55" customFormat="1" ht="15">
      <c r="A472" t="str">
        <f t="shared" si="7"/>
        <v>NiederösterreichAugenoptik</v>
      </c>
      <c r="B472">
        <v>472</v>
      </c>
      <c r="C472" t="s">
        <v>262</v>
      </c>
      <c r="D472" t="s">
        <v>44</v>
      </c>
      <c r="E472" s="51">
        <v>22</v>
      </c>
      <c r="F472" s="51">
        <v>20</v>
      </c>
      <c r="G472">
        <v>23</v>
      </c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</row>
    <row r="473" spans="1:54" s="55" customFormat="1" ht="15">
      <c r="A473" t="str">
        <f t="shared" si="7"/>
        <v>NiederösterreichBäckerei</v>
      </c>
      <c r="B473">
        <v>473</v>
      </c>
      <c r="C473" t="s">
        <v>262</v>
      </c>
      <c r="D473" t="s">
        <v>45</v>
      </c>
      <c r="E473" s="51">
        <v>67</v>
      </c>
      <c r="F473" s="51">
        <v>60</v>
      </c>
      <c r="G473">
        <v>60</v>
      </c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</row>
    <row r="474" spans="1:54" s="55" customFormat="1" ht="15">
      <c r="A474" t="str">
        <f t="shared" si="7"/>
        <v>NiederösterreichBacktechnologie (gültig bis: 31.08.2027)</v>
      </c>
      <c r="B474">
        <v>474</v>
      </c>
      <c r="C474" t="s">
        <v>262</v>
      </c>
      <c r="D474" t="s">
        <v>560</v>
      </c>
      <c r="E474" s="51">
        <v>1</v>
      </c>
      <c r="F474" s="51">
        <v>1</v>
      </c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</row>
    <row r="475" spans="1:54" s="55" customFormat="1" ht="15">
      <c r="A475" t="str">
        <f t="shared" si="7"/>
        <v>NiederösterreichBankkaufmann/Bankkauffrau</v>
      </c>
      <c r="B475">
        <v>475</v>
      </c>
      <c r="C475" t="s">
        <v>262</v>
      </c>
      <c r="D475" t="s">
        <v>48</v>
      </c>
      <c r="E475" s="51">
        <v>35</v>
      </c>
      <c r="F475" s="51">
        <v>34</v>
      </c>
      <c r="G475">
        <v>37</v>
      </c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</row>
    <row r="476" spans="1:54" s="55" customFormat="1" ht="15">
      <c r="A476" t="str">
        <f t="shared" si="7"/>
        <v>NiederösterreichBautechnische Assistenz</v>
      </c>
      <c r="B476">
        <v>476</v>
      </c>
      <c r="C476" t="s">
        <v>262</v>
      </c>
      <c r="D476" t="s">
        <v>49</v>
      </c>
      <c r="E476" s="51">
        <v>25</v>
      </c>
      <c r="F476" s="51">
        <v>16</v>
      </c>
      <c r="G476">
        <v>14</v>
      </c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</row>
    <row r="477" spans="1:54" s="55" customFormat="1" ht="15">
      <c r="A477" t="str">
        <f t="shared" si="7"/>
        <v>NiederösterreichBautechnischer Zeichner/Bautechnische Zeichnerin</v>
      </c>
      <c r="B477">
        <v>477</v>
      </c>
      <c r="C477" t="s">
        <v>262</v>
      </c>
      <c r="D477" t="s">
        <v>50</v>
      </c>
      <c r="E477" s="51">
        <v>22</v>
      </c>
      <c r="F477" s="51">
        <v>21</v>
      </c>
      <c r="G477">
        <v>19</v>
      </c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</row>
    <row r="478" spans="1:54" s="55" customFormat="1" ht="15">
      <c r="A478" t="str">
        <f t="shared" si="7"/>
        <v>NiederösterreichBauwerksabdichtungstechnik</v>
      </c>
      <c r="B478">
        <v>478</v>
      </c>
      <c r="C478" t="s">
        <v>262</v>
      </c>
      <c r="D478" t="s">
        <v>51</v>
      </c>
      <c r="E478" s="51">
        <v>1</v>
      </c>
      <c r="F478" s="51">
        <v>1</v>
      </c>
      <c r="G478">
        <v>2</v>
      </c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</row>
    <row r="479" spans="1:54" s="55" customFormat="1" ht="15">
      <c r="A479" t="str">
        <f t="shared" si="7"/>
        <v>NiederösterreichBekleidungsgestaltung</v>
      </c>
      <c r="B479">
        <v>479</v>
      </c>
      <c r="C479" t="s">
        <v>262</v>
      </c>
      <c r="D479" t="s">
        <v>53</v>
      </c>
      <c r="E479" s="51">
        <v>1</v>
      </c>
      <c r="F479" s="51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</row>
    <row r="480" spans="1:54" s="55" customFormat="1" ht="15">
      <c r="A480" t="str">
        <f t="shared" si="7"/>
        <v>NiederösterreichBerufsfotografie</v>
      </c>
      <c r="B480">
        <v>480</v>
      </c>
      <c r="C480" t="s">
        <v>262</v>
      </c>
      <c r="D480" t="s">
        <v>55</v>
      </c>
      <c r="E480" s="51">
        <v>3</v>
      </c>
      <c r="F480" s="51">
        <v>2</v>
      </c>
      <c r="G480">
        <v>2</v>
      </c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</row>
    <row r="481" spans="1:54" s="55" customFormat="1" ht="15">
      <c r="A481" t="str">
        <f t="shared" si="7"/>
        <v>NiederösterreichBerufskraftfahrer/Berufskraftfahrerin</v>
      </c>
      <c r="B481">
        <v>481</v>
      </c>
      <c r="C481" t="s">
        <v>262</v>
      </c>
      <c r="D481" t="s">
        <v>56</v>
      </c>
      <c r="E481" s="51">
        <v>2</v>
      </c>
      <c r="F481" s="51">
        <v>2</v>
      </c>
      <c r="G481">
        <v>6</v>
      </c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</row>
    <row r="482" spans="1:54" s="55" customFormat="1" ht="15">
      <c r="A482" t="str">
        <f t="shared" si="7"/>
        <v>NiederösterreichBeschriftungsdesign und Werbetechnik</v>
      </c>
      <c r="B482">
        <v>482</v>
      </c>
      <c r="C482" t="s">
        <v>262</v>
      </c>
      <c r="D482" t="s">
        <v>57</v>
      </c>
      <c r="E482" s="51">
        <v>9</v>
      </c>
      <c r="F482" s="51">
        <v>9</v>
      </c>
      <c r="G482">
        <v>9</v>
      </c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</row>
    <row r="483" spans="1:54" s="55" customFormat="1" ht="15">
      <c r="A483" t="str">
        <f t="shared" si="7"/>
        <v>NiederösterreichBetonbau</v>
      </c>
      <c r="B483">
        <v>483</v>
      </c>
      <c r="C483" t="s">
        <v>262</v>
      </c>
      <c r="D483" t="s">
        <v>58</v>
      </c>
      <c r="E483" s="51">
        <v>190</v>
      </c>
      <c r="F483" s="51">
        <v>185</v>
      </c>
      <c r="G483">
        <v>172</v>
      </c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</row>
    <row r="484" spans="1:54" s="55" customFormat="1" ht="15">
      <c r="A484" t="str">
        <f t="shared" si="7"/>
        <v>NiederösterreichBetonbauspezialist/Betonbauspezialistin (gültig bis: 31.08.2026)</v>
      </c>
      <c r="B484">
        <v>484</v>
      </c>
      <c r="C484" t="s">
        <v>262</v>
      </c>
      <c r="D484" t="s">
        <v>291</v>
      </c>
      <c r="E484" s="51"/>
      <c r="F484" s="51">
        <v>1</v>
      </c>
      <c r="G484">
        <v>1</v>
      </c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</row>
    <row r="485" spans="1:54" s="55" customFormat="1" ht="15">
      <c r="A485" t="str">
        <f t="shared" si="7"/>
        <v>NiederösterreichBetonfertigteiltechnik</v>
      </c>
      <c r="B485">
        <v>485</v>
      </c>
      <c r="C485" t="s">
        <v>262</v>
      </c>
      <c r="D485" t="s">
        <v>59</v>
      </c>
      <c r="E485" s="51">
        <v>11</v>
      </c>
      <c r="F485" s="51">
        <v>12</v>
      </c>
      <c r="G485">
        <v>14</v>
      </c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</row>
    <row r="486" spans="1:54" s="55" customFormat="1" ht="15">
      <c r="A486" t="str">
        <f t="shared" si="7"/>
        <v>NiederösterreichBetriebsdienstleister/Betriebsdienstleisterin</v>
      </c>
      <c r="B486">
        <v>486</v>
      </c>
      <c r="C486" t="s">
        <v>262</v>
      </c>
      <c r="D486" t="s">
        <v>60</v>
      </c>
      <c r="E486" s="51">
        <v>3</v>
      </c>
      <c r="F486" s="51">
        <v>3</v>
      </c>
      <c r="G486">
        <v>4</v>
      </c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</row>
    <row r="487" spans="1:54" s="55" customFormat="1" ht="15">
      <c r="A487" t="str">
        <f t="shared" si="7"/>
        <v>NiederösterreichBetriebslogistikkaufmann/Betriebslogistikkauffrau</v>
      </c>
      <c r="B487">
        <v>487</v>
      </c>
      <c r="C487" t="s">
        <v>262</v>
      </c>
      <c r="D487" t="s">
        <v>61</v>
      </c>
      <c r="E487" s="51">
        <v>160</v>
      </c>
      <c r="F487" s="51">
        <v>143</v>
      </c>
      <c r="G487">
        <v>138</v>
      </c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</row>
    <row r="488" spans="1:54" s="55" customFormat="1" ht="15">
      <c r="A488" t="str">
        <f t="shared" si="7"/>
        <v>NiederösterreichBinnenschifffahrt</v>
      </c>
      <c r="B488">
        <v>488</v>
      </c>
      <c r="C488" t="s">
        <v>262</v>
      </c>
      <c r="D488" t="s">
        <v>64</v>
      </c>
      <c r="E488" s="51"/>
      <c r="F488" s="51"/>
      <c r="G488">
        <v>1</v>
      </c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</row>
    <row r="489" spans="1:54" s="55" customFormat="1" ht="15">
      <c r="A489" t="str">
        <f t="shared" si="7"/>
        <v>NiederösterreichBlechblasinstrumentenerzeuger/in</v>
      </c>
      <c r="B489">
        <v>489</v>
      </c>
      <c r="C489" t="s">
        <v>262</v>
      </c>
      <c r="D489" t="s">
        <v>65</v>
      </c>
      <c r="E489" s="51">
        <v>4</v>
      </c>
      <c r="F489" s="51">
        <v>3</v>
      </c>
      <c r="G489">
        <v>2</v>
      </c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</row>
    <row r="490" spans="1:54" s="55" customFormat="1" ht="15">
      <c r="A490" t="str">
        <f t="shared" si="7"/>
        <v>NiederösterreichBodenleger/in</v>
      </c>
      <c r="B490">
        <v>490</v>
      </c>
      <c r="C490" t="s">
        <v>262</v>
      </c>
      <c r="D490" t="s">
        <v>66</v>
      </c>
      <c r="E490" s="51">
        <v>38</v>
      </c>
      <c r="F490" s="51">
        <v>36</v>
      </c>
      <c r="G490">
        <v>43</v>
      </c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</row>
    <row r="491" spans="1:54" s="55" customFormat="1" ht="15">
      <c r="A491" t="str">
        <f t="shared" si="7"/>
        <v>NiederösterreichBrau- und Getränketechnik</v>
      </c>
      <c r="B491">
        <v>491</v>
      </c>
      <c r="C491" t="s">
        <v>262</v>
      </c>
      <c r="D491" t="s">
        <v>68</v>
      </c>
      <c r="E491" s="51">
        <v>9</v>
      </c>
      <c r="F491" s="51">
        <v>9</v>
      </c>
      <c r="G491">
        <v>8</v>
      </c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</row>
    <row r="492" spans="1:54" s="55" customFormat="1" ht="15">
      <c r="A492" t="str">
        <f t="shared" si="7"/>
        <v>NiederösterreichBrunnen- und Grundbau</v>
      </c>
      <c r="B492">
        <v>492</v>
      </c>
      <c r="C492" t="s">
        <v>262</v>
      </c>
      <c r="D492" t="s">
        <v>69</v>
      </c>
      <c r="E492" s="51">
        <v>8</v>
      </c>
      <c r="F492" s="51">
        <v>6</v>
      </c>
      <c r="G492">
        <v>3</v>
      </c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</row>
    <row r="493" spans="1:54" s="55" customFormat="1" ht="15">
      <c r="A493" t="str">
        <f t="shared" si="7"/>
        <v>NiederösterreichBuch- und Medienwirtschaft</v>
      </c>
      <c r="B493">
        <v>493</v>
      </c>
      <c r="C493" t="s">
        <v>262</v>
      </c>
      <c r="D493" t="s">
        <v>70</v>
      </c>
      <c r="E493" s="51">
        <v>3</v>
      </c>
      <c r="F493" s="51">
        <v>2</v>
      </c>
      <c r="G493">
        <v>1</v>
      </c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</row>
    <row r="494" spans="1:54" s="55" customFormat="1" ht="15">
      <c r="A494" t="str">
        <f t="shared" si="7"/>
        <v>NiederösterreichBuchbindetechnik und Postpresstechnologie</v>
      </c>
      <c r="B494">
        <v>494</v>
      </c>
      <c r="C494" t="s">
        <v>262</v>
      </c>
      <c r="D494" t="s">
        <v>71</v>
      </c>
      <c r="E494" s="51">
        <v>8</v>
      </c>
      <c r="F494" s="51">
        <v>6</v>
      </c>
      <c r="G494">
        <v>5</v>
      </c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</row>
    <row r="495" spans="1:54" s="55" customFormat="1" ht="15">
      <c r="A495" t="str">
        <f t="shared" si="7"/>
        <v>NiederösterreichBürokaufmann/Bürokauffrau</v>
      </c>
      <c r="B495">
        <v>495</v>
      </c>
      <c r="C495" t="s">
        <v>262</v>
      </c>
      <c r="D495" t="s">
        <v>73</v>
      </c>
      <c r="E495" s="51">
        <v>103</v>
      </c>
      <c r="F495" s="51">
        <v>101</v>
      </c>
      <c r="G495">
        <v>98</v>
      </c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</row>
    <row r="496" spans="1:54" s="55" customFormat="1" ht="15">
      <c r="A496" t="str">
        <f t="shared" si="7"/>
        <v>NiederösterreichChemieverfahrenstechnik</v>
      </c>
      <c r="B496">
        <v>496</v>
      </c>
      <c r="C496" t="s">
        <v>262</v>
      </c>
      <c r="D496" t="s">
        <v>75</v>
      </c>
      <c r="E496" s="51">
        <v>59</v>
      </c>
      <c r="F496" s="51">
        <v>59</v>
      </c>
      <c r="G496">
        <v>65</v>
      </c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</row>
    <row r="497" spans="1:54" s="55" customFormat="1" ht="15">
      <c r="A497" t="str">
        <f t="shared" si="7"/>
        <v>NiederösterreichChocolatier/Chocolatière</v>
      </c>
      <c r="B497">
        <v>497</v>
      </c>
      <c r="C497" t="s">
        <v>262</v>
      </c>
      <c r="D497" t="s">
        <v>77</v>
      </c>
      <c r="E497" s="51"/>
      <c r="F497" s="51">
        <v>1</v>
      </c>
      <c r="G497">
        <v>1</v>
      </c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</row>
    <row r="498" spans="1:54" s="55" customFormat="1" ht="15">
      <c r="A498" t="str">
        <f t="shared" si="7"/>
        <v>NiederösterreichDachdecker/Dachdeckerin</v>
      </c>
      <c r="B498">
        <v>498</v>
      </c>
      <c r="C498" t="s">
        <v>262</v>
      </c>
      <c r="D498" t="s">
        <v>78</v>
      </c>
      <c r="E498" s="51">
        <v>150</v>
      </c>
      <c r="F498" s="51">
        <v>160</v>
      </c>
      <c r="G498">
        <v>163</v>
      </c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</row>
    <row r="499" spans="1:54" s="55" customFormat="1" ht="15">
      <c r="A499" t="str">
        <f t="shared" si="7"/>
        <v>NiederösterreichDrogist/Drogistin</v>
      </c>
      <c r="B499">
        <v>499</v>
      </c>
      <c r="C499" t="s">
        <v>262</v>
      </c>
      <c r="D499" t="s">
        <v>80</v>
      </c>
      <c r="E499" s="51">
        <v>2</v>
      </c>
      <c r="F499" s="51">
        <v>1</v>
      </c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</row>
    <row r="500" spans="1:54" s="55" customFormat="1" ht="15">
      <c r="A500" t="str">
        <f t="shared" si="7"/>
        <v>NiederösterreichDrucktechnik</v>
      </c>
      <c r="B500">
        <v>500</v>
      </c>
      <c r="C500" t="s">
        <v>262</v>
      </c>
      <c r="D500" t="s">
        <v>81</v>
      </c>
      <c r="E500" s="51">
        <v>28</v>
      </c>
      <c r="F500" s="51">
        <v>25</v>
      </c>
      <c r="G500">
        <v>28</v>
      </c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</row>
    <row r="501" spans="1:54" s="55" customFormat="1" ht="15">
      <c r="A501" t="str">
        <f t="shared" si="7"/>
        <v>NiederösterreichDruckvorstufentechniker/in</v>
      </c>
      <c r="B501">
        <v>501</v>
      </c>
      <c r="C501" t="s">
        <v>262</v>
      </c>
      <c r="D501" t="s">
        <v>82</v>
      </c>
      <c r="E501" s="51">
        <v>6</v>
      </c>
      <c r="F501" s="51">
        <v>7</v>
      </c>
      <c r="G501">
        <v>8</v>
      </c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</row>
    <row r="502" spans="1:54" s="55" customFormat="1" ht="15">
      <c r="A502" t="str">
        <f t="shared" si="7"/>
        <v>NiederösterreichE-Commerce-Kaufmann/E-Commerce-Kauffrau</v>
      </c>
      <c r="B502">
        <v>502</v>
      </c>
      <c r="C502" t="s">
        <v>262</v>
      </c>
      <c r="D502" t="s">
        <v>83</v>
      </c>
      <c r="E502" s="51">
        <v>13</v>
      </c>
      <c r="F502" s="51">
        <v>11</v>
      </c>
      <c r="G502">
        <v>9</v>
      </c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</row>
    <row r="503" spans="1:54" s="55" customFormat="1" ht="15">
      <c r="A503" t="str">
        <f t="shared" si="7"/>
        <v>NiederösterreichEDV-Kaufmann/-frau</v>
      </c>
      <c r="B503">
        <v>503</v>
      </c>
      <c r="C503" t="s">
        <v>262</v>
      </c>
      <c r="D503" t="s">
        <v>84</v>
      </c>
      <c r="E503" s="51">
        <v>5</v>
      </c>
      <c r="F503" s="51">
        <v>6</v>
      </c>
      <c r="G503">
        <v>4</v>
      </c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</row>
    <row r="504" spans="1:54" s="55" customFormat="1" ht="15">
      <c r="A504" t="str">
        <f t="shared" si="7"/>
        <v>NiederösterreichEinkäufer/Einkäuferin</v>
      </c>
      <c r="B504">
        <v>504</v>
      </c>
      <c r="C504" t="s">
        <v>262</v>
      </c>
      <c r="D504" t="s">
        <v>85</v>
      </c>
      <c r="E504" s="51">
        <v>1</v>
      </c>
      <c r="F504" s="51">
        <v>2</v>
      </c>
      <c r="G504">
        <v>1</v>
      </c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</row>
    <row r="505" spans="1:54" s="55" customFormat="1" ht="15">
      <c r="A505" t="str">
        <f t="shared" si="7"/>
        <v>NiederösterreichEinzelhandel</v>
      </c>
      <c r="B505">
        <v>505</v>
      </c>
      <c r="C505" t="s">
        <v>262</v>
      </c>
      <c r="D505" t="s">
        <v>86</v>
      </c>
      <c r="E505" s="51">
        <v>789</v>
      </c>
      <c r="F505" s="51">
        <v>785</v>
      </c>
      <c r="G505">
        <v>783</v>
      </c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</row>
    <row r="506" spans="1:54" s="55" customFormat="1" ht="15">
      <c r="A506" t="str">
        <f t="shared" si="7"/>
        <v>NiederösterreichElektronik</v>
      </c>
      <c r="B506">
        <v>506</v>
      </c>
      <c r="C506" t="s">
        <v>262</v>
      </c>
      <c r="D506" t="s">
        <v>88</v>
      </c>
      <c r="E506" s="51">
        <v>9</v>
      </c>
      <c r="F506" s="51">
        <v>9</v>
      </c>
      <c r="G506">
        <v>14</v>
      </c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</row>
    <row r="507" spans="1:54" s="55" customFormat="1" ht="15">
      <c r="A507" t="str">
        <f t="shared" si="7"/>
        <v>NiederösterreichElektrotechnik</v>
      </c>
      <c r="B507">
        <v>507</v>
      </c>
      <c r="C507" t="s">
        <v>262</v>
      </c>
      <c r="D507" t="s">
        <v>89</v>
      </c>
      <c r="E507" s="51">
        <v>1781</v>
      </c>
      <c r="F507" s="51">
        <v>1740</v>
      </c>
      <c r="G507">
        <v>1643</v>
      </c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</row>
    <row r="508" spans="1:54" s="55" customFormat="1" ht="15">
      <c r="A508" t="str">
        <f t="shared" si="7"/>
        <v>NiederösterreichEntsorgungs- und Recyclingfachkraft</v>
      </c>
      <c r="B508">
        <v>508</v>
      </c>
      <c r="C508" t="s">
        <v>262</v>
      </c>
      <c r="D508" t="s">
        <v>90</v>
      </c>
      <c r="E508" s="51">
        <v>5</v>
      </c>
      <c r="F508" s="51">
        <v>6</v>
      </c>
      <c r="G508">
        <v>7</v>
      </c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</row>
    <row r="509" spans="1:54" s="55" customFormat="1" ht="15">
      <c r="A509" t="str">
        <f t="shared" si="7"/>
        <v>NiederösterreichFahrradmechatronik (gültig bis: 31.12.2026)</v>
      </c>
      <c r="B509">
        <v>509</v>
      </c>
      <c r="C509" t="s">
        <v>262</v>
      </c>
      <c r="D509" t="s">
        <v>92</v>
      </c>
      <c r="E509" s="51">
        <v>30</v>
      </c>
      <c r="F509" s="51">
        <v>18</v>
      </c>
      <c r="G509">
        <v>15</v>
      </c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</row>
    <row r="510" spans="1:54" s="55" customFormat="1" ht="15">
      <c r="A510" t="str">
        <f t="shared" si="7"/>
        <v>NiederösterreichFassbinder/in</v>
      </c>
      <c r="B510">
        <v>510</v>
      </c>
      <c r="C510" t="s">
        <v>262</v>
      </c>
      <c r="D510" t="s">
        <v>94</v>
      </c>
      <c r="E510" s="51">
        <v>7</v>
      </c>
      <c r="F510" s="51">
        <v>4</v>
      </c>
      <c r="G510">
        <v>5</v>
      </c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</row>
    <row r="511" spans="1:54" s="55" customFormat="1" ht="15">
      <c r="A511" t="str">
        <f t="shared" si="7"/>
        <v>NiederösterreichFernwärmetechnik (gültig bis: 31.12.2030)</v>
      </c>
      <c r="B511">
        <v>511</v>
      </c>
      <c r="C511" t="s">
        <v>262</v>
      </c>
      <c r="D511" t="s">
        <v>359</v>
      </c>
      <c r="E511" s="51"/>
      <c r="F511" s="51">
        <v>3</v>
      </c>
      <c r="G511">
        <v>6</v>
      </c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</row>
    <row r="512" spans="1:54" s="55" customFormat="1" ht="15">
      <c r="A512" t="str">
        <f t="shared" si="7"/>
        <v>NiederösterreichFertigteilhausbau</v>
      </c>
      <c r="B512">
        <v>512</v>
      </c>
      <c r="C512" t="s">
        <v>262</v>
      </c>
      <c r="D512" t="s">
        <v>97</v>
      </c>
      <c r="E512" s="51">
        <v>42</v>
      </c>
      <c r="F512" s="51">
        <v>39</v>
      </c>
      <c r="G512">
        <v>32</v>
      </c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</row>
    <row r="513" spans="1:54" s="55" customFormat="1" ht="15">
      <c r="A513" t="str">
        <f t="shared" si="7"/>
        <v>NiederösterreichFertigungsmesstechnik (gültig bis: 31.08.2027)</v>
      </c>
      <c r="B513">
        <v>513</v>
      </c>
      <c r="C513" t="s">
        <v>262</v>
      </c>
      <c r="D513" t="s">
        <v>98</v>
      </c>
      <c r="E513" s="51">
        <v>6</v>
      </c>
      <c r="F513" s="51">
        <v>10</v>
      </c>
      <c r="G513">
        <v>9</v>
      </c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</row>
    <row r="514" spans="1:54" s="55" customFormat="1" ht="15">
      <c r="A514" t="str">
        <f t="shared" si="7"/>
        <v>NiederösterreichFinanz- und Rechnungswesenassistenz</v>
      </c>
      <c r="B514">
        <v>514</v>
      </c>
      <c r="C514" t="s">
        <v>262</v>
      </c>
      <c r="D514" t="s">
        <v>99</v>
      </c>
      <c r="E514" s="51">
        <v>14</v>
      </c>
      <c r="F514" s="51">
        <v>9</v>
      </c>
      <c r="G514">
        <v>8</v>
      </c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</row>
    <row r="515" spans="1:54" s="55" customFormat="1" ht="15">
      <c r="A515" t="str">
        <f t="shared" ref="A515:A578" si="8">C515&amp;D515</f>
        <v>NiederösterreichFitnessbetreuung</v>
      </c>
      <c r="B515">
        <v>515</v>
      </c>
      <c r="C515" t="s">
        <v>262</v>
      </c>
      <c r="D515" t="s">
        <v>101</v>
      </c>
      <c r="E515" s="51">
        <v>14</v>
      </c>
      <c r="F515" s="51">
        <v>14</v>
      </c>
      <c r="G515">
        <v>12</v>
      </c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</row>
    <row r="516" spans="1:54" s="55" customFormat="1" ht="15">
      <c r="A516" t="str">
        <f t="shared" si="8"/>
        <v>NiederösterreichFleischverarbeitung</v>
      </c>
      <c r="B516">
        <v>516</v>
      </c>
      <c r="C516" t="s">
        <v>262</v>
      </c>
      <c r="D516" t="s">
        <v>103</v>
      </c>
      <c r="E516" s="51">
        <v>50</v>
      </c>
      <c r="F516" s="51">
        <v>48</v>
      </c>
      <c r="G516">
        <v>42</v>
      </c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</row>
    <row r="517" spans="1:54" s="55" customFormat="1" ht="15">
      <c r="A517" t="str">
        <f t="shared" si="8"/>
        <v>NiederösterreichFleischverkauf</v>
      </c>
      <c r="B517">
        <v>517</v>
      </c>
      <c r="C517" t="s">
        <v>262</v>
      </c>
      <c r="D517" t="s">
        <v>104</v>
      </c>
      <c r="E517" s="51">
        <v>1</v>
      </c>
      <c r="F517" s="51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</row>
    <row r="518" spans="1:54" s="55" customFormat="1" ht="15">
      <c r="A518" t="str">
        <f t="shared" si="8"/>
        <v>NiederösterreichFlorist/Floristin</v>
      </c>
      <c r="B518">
        <v>518</v>
      </c>
      <c r="C518" t="s">
        <v>262</v>
      </c>
      <c r="D518" t="s">
        <v>105</v>
      </c>
      <c r="E518" s="51">
        <v>3</v>
      </c>
      <c r="F518" s="51">
        <v>1</v>
      </c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</row>
    <row r="519" spans="1:54" s="55" customFormat="1" ht="15">
      <c r="A519" t="str">
        <f t="shared" si="8"/>
        <v>NiederösterreichForsttechnik</v>
      </c>
      <c r="B519">
        <v>519</v>
      </c>
      <c r="C519" t="s">
        <v>262</v>
      </c>
      <c r="D519" t="s">
        <v>106</v>
      </c>
      <c r="E519" s="51">
        <v>5</v>
      </c>
      <c r="F519" s="51">
        <v>3</v>
      </c>
      <c r="G519">
        <v>2</v>
      </c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</row>
    <row r="520" spans="1:54" s="55" customFormat="1" ht="15">
      <c r="A520" t="str">
        <f t="shared" si="8"/>
        <v>NiederösterreichFoto- und Multimediakaufmann/-frau</v>
      </c>
      <c r="B520">
        <v>520</v>
      </c>
      <c r="C520" t="s">
        <v>262</v>
      </c>
      <c r="D520" t="s">
        <v>107</v>
      </c>
      <c r="E520" s="51">
        <v>1</v>
      </c>
      <c r="F520" s="51">
        <v>2</v>
      </c>
      <c r="G520">
        <v>2</v>
      </c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</row>
    <row r="521" spans="1:54" s="55" customFormat="1" ht="15">
      <c r="A521" t="str">
        <f t="shared" si="8"/>
        <v>NiederösterreichFriseur (Stylist)/Friseurin (Stylistin)</v>
      </c>
      <c r="B521">
        <v>521</v>
      </c>
      <c r="C521" t="s">
        <v>262</v>
      </c>
      <c r="D521" t="s">
        <v>109</v>
      </c>
      <c r="E521" s="51">
        <v>51</v>
      </c>
      <c r="F521" s="51">
        <v>45</v>
      </c>
      <c r="G521">
        <v>51</v>
      </c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</row>
    <row r="522" spans="1:54" s="55" customFormat="1" ht="15">
      <c r="A522" t="str">
        <f t="shared" si="8"/>
        <v>NiederösterreichFußpflege (Podologie)</v>
      </c>
      <c r="B522">
        <v>522</v>
      </c>
      <c r="C522" t="s">
        <v>262</v>
      </c>
      <c r="D522" t="s">
        <v>561</v>
      </c>
      <c r="E522" s="51">
        <v>1</v>
      </c>
      <c r="F522" s="51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</row>
    <row r="523" spans="1:54" s="55" customFormat="1" ht="15">
      <c r="A523" t="str">
        <f t="shared" si="8"/>
        <v>NiederösterreichGarten- und Grünflächengestaltung</v>
      </c>
      <c r="B523">
        <v>523</v>
      </c>
      <c r="C523" t="s">
        <v>262</v>
      </c>
      <c r="D523" t="s">
        <v>110</v>
      </c>
      <c r="E523" s="51">
        <v>87</v>
      </c>
      <c r="F523" s="51">
        <v>84</v>
      </c>
      <c r="G523">
        <v>74</v>
      </c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</row>
    <row r="524" spans="1:54" s="55" customFormat="1" ht="15">
      <c r="A524" t="str">
        <f t="shared" si="8"/>
        <v>NiederösterreichGastronomiefachmann/Gastronomiefachfrau</v>
      </c>
      <c r="B524">
        <v>524</v>
      </c>
      <c r="C524" t="s">
        <v>262</v>
      </c>
      <c r="D524" t="s">
        <v>111</v>
      </c>
      <c r="E524" s="51">
        <v>148</v>
      </c>
      <c r="F524" s="51">
        <v>149</v>
      </c>
      <c r="G524">
        <v>144</v>
      </c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</row>
    <row r="525" spans="1:54" s="55" customFormat="1" ht="15">
      <c r="A525" t="str">
        <f t="shared" si="8"/>
        <v>NiederösterreichGeoinformationstechnik (gültig bis: 30.06.2024)</v>
      </c>
      <c r="B525">
        <v>525</v>
      </c>
      <c r="C525" t="s">
        <v>262</v>
      </c>
      <c r="D525" t="s">
        <v>112</v>
      </c>
      <c r="E525" s="51">
        <v>4</v>
      </c>
      <c r="F525" s="51">
        <v>2</v>
      </c>
      <c r="G525">
        <v>1</v>
      </c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</row>
    <row r="526" spans="1:54" s="55" customFormat="1" ht="15">
      <c r="A526" t="str">
        <f t="shared" si="8"/>
        <v>NiederösterreichGießereitechnik</v>
      </c>
      <c r="B526">
        <v>526</v>
      </c>
      <c r="C526" t="s">
        <v>262</v>
      </c>
      <c r="D526" t="s">
        <v>114</v>
      </c>
      <c r="E526" s="51">
        <v>8</v>
      </c>
      <c r="F526" s="51">
        <v>7</v>
      </c>
      <c r="G526">
        <v>6</v>
      </c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</row>
    <row r="527" spans="1:54" s="55" customFormat="1" ht="15">
      <c r="A527" t="str">
        <f t="shared" si="8"/>
        <v>NiederösterreichGlasbautechnik</v>
      </c>
      <c r="B527">
        <v>527</v>
      </c>
      <c r="C527" t="s">
        <v>262</v>
      </c>
      <c r="D527" t="s">
        <v>115</v>
      </c>
      <c r="E527" s="51">
        <v>23</v>
      </c>
      <c r="F527" s="51">
        <v>17</v>
      </c>
      <c r="G527">
        <v>22</v>
      </c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</row>
    <row r="528" spans="1:54" s="55" customFormat="1" ht="15">
      <c r="A528" t="str">
        <f t="shared" si="8"/>
        <v>NiederösterreichGroßhandelskaufmann/Großhandelskauffrau</v>
      </c>
      <c r="B528">
        <v>528</v>
      </c>
      <c r="C528" t="s">
        <v>262</v>
      </c>
      <c r="D528" t="s">
        <v>122</v>
      </c>
      <c r="E528" s="51">
        <v>79</v>
      </c>
      <c r="F528" s="51">
        <v>72</v>
      </c>
      <c r="G528">
        <v>78</v>
      </c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</row>
    <row r="529" spans="1:54" s="55" customFormat="1" ht="15">
      <c r="A529" t="str">
        <f t="shared" si="8"/>
        <v>NiederösterreichHafner/in</v>
      </c>
      <c r="B529">
        <v>529</v>
      </c>
      <c r="C529" t="s">
        <v>262</v>
      </c>
      <c r="D529" t="s">
        <v>123</v>
      </c>
      <c r="E529" s="51">
        <v>14</v>
      </c>
      <c r="F529" s="51">
        <v>9</v>
      </c>
      <c r="G529">
        <v>5</v>
      </c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</row>
    <row r="530" spans="1:54" s="55" customFormat="1" ht="15">
      <c r="A530" t="str">
        <f t="shared" si="8"/>
        <v>NiederösterreichHochbau (gültig bis: 31.12.2027)</v>
      </c>
      <c r="B530">
        <v>530</v>
      </c>
      <c r="C530" t="s">
        <v>262</v>
      </c>
      <c r="D530" t="s">
        <v>562</v>
      </c>
      <c r="E530" s="51">
        <v>380</v>
      </c>
      <c r="F530" s="51">
        <v>321</v>
      </c>
      <c r="G530">
        <v>310</v>
      </c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</row>
    <row r="531" spans="1:54" s="55" customFormat="1" ht="15">
      <c r="A531" t="str">
        <f t="shared" si="8"/>
        <v>NiederösterreichHochbauspezialist/Hochbauspezialistin (gültig bis: 31.08.2026)</v>
      </c>
      <c r="B531">
        <v>531</v>
      </c>
      <c r="C531" t="s">
        <v>262</v>
      </c>
      <c r="D531" t="s">
        <v>126</v>
      </c>
      <c r="E531" s="51">
        <v>18</v>
      </c>
      <c r="F531" s="51">
        <v>19</v>
      </c>
      <c r="G531">
        <v>18</v>
      </c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</row>
    <row r="532" spans="1:54" s="55" customFormat="1" ht="15">
      <c r="A532" t="str">
        <f t="shared" si="8"/>
        <v>NiederösterreichHolztechnik</v>
      </c>
      <c r="B532">
        <v>532</v>
      </c>
      <c r="C532" t="s">
        <v>262</v>
      </c>
      <c r="D532" t="s">
        <v>131</v>
      </c>
      <c r="E532" s="51">
        <v>25</v>
      </c>
      <c r="F532" s="51">
        <v>31</v>
      </c>
      <c r="G532">
        <v>29</v>
      </c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</row>
    <row r="533" spans="1:54" s="55" customFormat="1" ht="15">
      <c r="A533" t="str">
        <f t="shared" si="8"/>
        <v>NiederösterreichHörgeräteakustiker/in</v>
      </c>
      <c r="B533">
        <v>533</v>
      </c>
      <c r="C533" t="s">
        <v>262</v>
      </c>
      <c r="D533" t="s">
        <v>132</v>
      </c>
      <c r="E533" s="51">
        <v>6</v>
      </c>
      <c r="F533" s="51">
        <v>6</v>
      </c>
      <c r="G533">
        <v>8</v>
      </c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</row>
    <row r="534" spans="1:54" s="55" customFormat="1" ht="15">
      <c r="A534" t="str">
        <f t="shared" si="8"/>
        <v>NiederösterreichHotel- und Gastgewerbeassistent/in</v>
      </c>
      <c r="B534">
        <v>534</v>
      </c>
      <c r="C534" t="s">
        <v>262</v>
      </c>
      <c r="D534" t="s">
        <v>133</v>
      </c>
      <c r="E534" s="51">
        <v>14</v>
      </c>
      <c r="F534" s="51">
        <v>13</v>
      </c>
      <c r="G534">
        <v>14</v>
      </c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</row>
    <row r="535" spans="1:54" s="55" customFormat="1" ht="15">
      <c r="A535" t="str">
        <f t="shared" si="8"/>
        <v>NiederösterreichHotel- und Restaurantfachmann/Hotel- und Restaurantfachfrau</v>
      </c>
      <c r="B535">
        <v>535</v>
      </c>
      <c r="C535" t="s">
        <v>262</v>
      </c>
      <c r="D535" t="s">
        <v>134</v>
      </c>
      <c r="E535" s="51">
        <v>1</v>
      </c>
      <c r="F535" s="51">
        <v>2</v>
      </c>
      <c r="G535">
        <v>2</v>
      </c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</row>
    <row r="536" spans="1:54" s="55" customFormat="1" ht="15">
      <c r="A536" t="str">
        <f t="shared" si="8"/>
        <v>NiederösterreichHotelkaufmann/Hotelkauffrau</v>
      </c>
      <c r="B536">
        <v>536</v>
      </c>
      <c r="C536" t="s">
        <v>262</v>
      </c>
      <c r="D536" t="s">
        <v>135</v>
      </c>
      <c r="E536" s="51">
        <v>1</v>
      </c>
      <c r="F536" s="51">
        <v>3</v>
      </c>
      <c r="G536">
        <v>2</v>
      </c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</row>
    <row r="537" spans="1:54" s="55" customFormat="1" ht="15">
      <c r="A537" t="str">
        <f t="shared" si="8"/>
        <v>NiederösterreichHufschmied/in</v>
      </c>
      <c r="B537">
        <v>537</v>
      </c>
      <c r="C537" t="s">
        <v>262</v>
      </c>
      <c r="D537" t="s">
        <v>136</v>
      </c>
      <c r="E537" s="51">
        <v>5</v>
      </c>
      <c r="F537" s="51">
        <v>3</v>
      </c>
      <c r="G537">
        <v>2</v>
      </c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</row>
    <row r="538" spans="1:54" s="55" customFormat="1" ht="15">
      <c r="A538" t="str">
        <f t="shared" si="8"/>
        <v>NiederösterreichImmobilienkaufmann/Immobilienkauffrau</v>
      </c>
      <c r="B538">
        <v>538</v>
      </c>
      <c r="C538" t="s">
        <v>262</v>
      </c>
      <c r="D538" t="s">
        <v>137</v>
      </c>
      <c r="E538" s="51">
        <v>2</v>
      </c>
      <c r="F538" s="51">
        <v>2</v>
      </c>
      <c r="G538">
        <v>4</v>
      </c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</row>
    <row r="539" spans="1:54" s="55" customFormat="1" ht="15">
      <c r="A539" t="str">
        <f t="shared" si="8"/>
        <v>NiederösterreichIndustriekaufmann/Industriekauffrau (gültig bis: 31.08.2026)</v>
      </c>
      <c r="B539">
        <v>539</v>
      </c>
      <c r="C539" t="s">
        <v>262</v>
      </c>
      <c r="D539" t="s">
        <v>138</v>
      </c>
      <c r="E539" s="51">
        <v>24</v>
      </c>
      <c r="F539" s="51">
        <v>27</v>
      </c>
      <c r="G539">
        <v>19</v>
      </c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</row>
    <row r="540" spans="1:54" s="55" customFormat="1" ht="15">
      <c r="A540" t="str">
        <f t="shared" si="8"/>
        <v>NiederösterreichInformationstechnologie</v>
      </c>
      <c r="B540">
        <v>540</v>
      </c>
      <c r="C540" t="s">
        <v>262</v>
      </c>
      <c r="D540" t="s">
        <v>34</v>
      </c>
      <c r="E540" s="51">
        <v>185</v>
      </c>
      <c r="F540" s="51">
        <v>200</v>
      </c>
      <c r="G540">
        <v>175</v>
      </c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</row>
    <row r="541" spans="1:54" s="55" customFormat="1" ht="15">
      <c r="A541" t="str">
        <f t="shared" si="8"/>
        <v>NiederösterreichInstallations- und Gebäudetechnik</v>
      </c>
      <c r="B541">
        <v>541</v>
      </c>
      <c r="C541" t="s">
        <v>262</v>
      </c>
      <c r="D541" t="s">
        <v>141</v>
      </c>
      <c r="E541" s="51">
        <v>805</v>
      </c>
      <c r="F541" s="51">
        <v>752</v>
      </c>
      <c r="G541">
        <v>754</v>
      </c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</row>
    <row r="542" spans="1:54" s="55" customFormat="1" ht="15">
      <c r="A542" t="str">
        <f t="shared" si="8"/>
        <v>NiederösterreichKälteanlagentechnik</v>
      </c>
      <c r="B542">
        <v>542</v>
      </c>
      <c r="C542" t="s">
        <v>262</v>
      </c>
      <c r="D542" t="s">
        <v>142</v>
      </c>
      <c r="E542" s="51">
        <v>61</v>
      </c>
      <c r="F542" s="51">
        <v>57</v>
      </c>
      <c r="G542">
        <v>59</v>
      </c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</row>
    <row r="543" spans="1:54" s="55" customFormat="1" ht="15">
      <c r="A543" t="str">
        <f t="shared" si="8"/>
        <v>NiederösterreichKanzleiassistent/Kanzleiassistentin</v>
      </c>
      <c r="B543">
        <v>543</v>
      </c>
      <c r="C543" t="s">
        <v>262</v>
      </c>
      <c r="D543" t="s">
        <v>143</v>
      </c>
      <c r="E543" s="51"/>
      <c r="F543" s="51">
        <v>1</v>
      </c>
      <c r="G543">
        <v>2</v>
      </c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</row>
    <row r="544" spans="1:54" s="55" customFormat="1" ht="15">
      <c r="A544" t="str">
        <f t="shared" si="8"/>
        <v>NiederösterreichKarosseriebautechnik</v>
      </c>
      <c r="B544">
        <v>544</v>
      </c>
      <c r="C544" t="s">
        <v>262</v>
      </c>
      <c r="D544" t="s">
        <v>31</v>
      </c>
      <c r="E544" s="51">
        <v>302</v>
      </c>
      <c r="F544" s="51">
        <v>317</v>
      </c>
      <c r="G544">
        <v>310</v>
      </c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</row>
    <row r="545" spans="1:54" s="55" customFormat="1" ht="15">
      <c r="A545" t="str">
        <f t="shared" si="8"/>
        <v>NiederösterreichKlavierbau</v>
      </c>
      <c r="B545">
        <v>545</v>
      </c>
      <c r="C545" t="s">
        <v>262</v>
      </c>
      <c r="D545" t="s">
        <v>147</v>
      </c>
      <c r="E545" s="51">
        <v>6</v>
      </c>
      <c r="F545" s="51">
        <v>6</v>
      </c>
      <c r="G545">
        <v>3</v>
      </c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</row>
    <row r="546" spans="1:54" s="55" customFormat="1" ht="15">
      <c r="A546" t="str">
        <f t="shared" si="8"/>
        <v>NiederösterreichKoch/Köchin</v>
      </c>
      <c r="B546">
        <v>546</v>
      </c>
      <c r="C546" t="s">
        <v>262</v>
      </c>
      <c r="D546" t="s">
        <v>148</v>
      </c>
      <c r="E546" s="51">
        <v>244</v>
      </c>
      <c r="F546" s="51">
        <v>245</v>
      </c>
      <c r="G546">
        <v>217</v>
      </c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</row>
    <row r="547" spans="1:54" s="55" customFormat="1" ht="15">
      <c r="A547" t="str">
        <f t="shared" si="8"/>
        <v>NiederösterreichKonditorei (Zuckerbäckerei)</v>
      </c>
      <c r="B547">
        <v>547</v>
      </c>
      <c r="C547" t="s">
        <v>262</v>
      </c>
      <c r="D547" t="s">
        <v>149</v>
      </c>
      <c r="E547" s="51">
        <v>47</v>
      </c>
      <c r="F547" s="51">
        <v>45</v>
      </c>
      <c r="G547">
        <v>32</v>
      </c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</row>
    <row r="548" spans="1:54" s="55" customFormat="1" ht="15">
      <c r="A548" t="str">
        <f t="shared" si="8"/>
        <v>NiederösterreichKonstrukteur/in</v>
      </c>
      <c r="B548">
        <v>548</v>
      </c>
      <c r="C548" t="s">
        <v>262</v>
      </c>
      <c r="D548" t="s">
        <v>150</v>
      </c>
      <c r="E548" s="51">
        <v>34</v>
      </c>
      <c r="F548" s="51">
        <v>30</v>
      </c>
      <c r="G548">
        <v>26</v>
      </c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</row>
    <row r="549" spans="1:54" s="55" customFormat="1" ht="15">
      <c r="A549" t="str">
        <f t="shared" si="8"/>
        <v>NiederösterreichKraftfahrzeugtechnik</v>
      </c>
      <c r="B549">
        <v>549</v>
      </c>
      <c r="C549" t="s">
        <v>262</v>
      </c>
      <c r="D549" t="s">
        <v>4</v>
      </c>
      <c r="E549" s="51">
        <v>1353</v>
      </c>
      <c r="F549" s="51">
        <v>1411</v>
      </c>
      <c r="G549">
        <v>1436</v>
      </c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</row>
    <row r="550" spans="1:54" s="55" customFormat="1" ht="15">
      <c r="A550" t="str">
        <f t="shared" si="8"/>
        <v>NiederösterreichKunststofftechnologie</v>
      </c>
      <c r="B550">
        <v>550</v>
      </c>
      <c r="C550" t="s">
        <v>262</v>
      </c>
      <c r="D550" t="s">
        <v>152</v>
      </c>
      <c r="E550" s="51">
        <v>26</v>
      </c>
      <c r="F550" s="51">
        <v>21</v>
      </c>
      <c r="G550">
        <v>10</v>
      </c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</row>
    <row r="551" spans="1:54" s="55" customFormat="1" ht="15">
      <c r="A551" t="str">
        <f t="shared" si="8"/>
        <v>NiederösterreichKunststoffverfahrenstechnik</v>
      </c>
      <c r="B551">
        <v>551</v>
      </c>
      <c r="C551" t="s">
        <v>262</v>
      </c>
      <c r="D551" t="s">
        <v>153</v>
      </c>
      <c r="E551" s="51">
        <v>29</v>
      </c>
      <c r="F551" s="51">
        <v>35</v>
      </c>
      <c r="G551">
        <v>36</v>
      </c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</row>
    <row r="552" spans="1:54" s="55" customFormat="1" ht="15">
      <c r="A552" t="str">
        <f t="shared" si="8"/>
        <v>NiederösterreichLackiertechnik</v>
      </c>
      <c r="B552">
        <v>552</v>
      </c>
      <c r="C552" t="s">
        <v>262</v>
      </c>
      <c r="D552" t="s">
        <v>156</v>
      </c>
      <c r="E552" s="51">
        <v>20</v>
      </c>
      <c r="F552" s="51">
        <v>22</v>
      </c>
      <c r="G552">
        <v>23</v>
      </c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</row>
    <row r="553" spans="1:54" s="55" customFormat="1" ht="15">
      <c r="A553" t="str">
        <f t="shared" si="8"/>
        <v>NiederösterreichLand- und Baumaschinentechnik</v>
      </c>
      <c r="B553">
        <v>553</v>
      </c>
      <c r="C553" t="s">
        <v>262</v>
      </c>
      <c r="D553" t="s">
        <v>157</v>
      </c>
      <c r="E553" s="51">
        <v>427</v>
      </c>
      <c r="F553" s="51">
        <v>451</v>
      </c>
      <c r="G553">
        <v>422</v>
      </c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</row>
    <row r="554" spans="1:54" s="55" customFormat="1" ht="15">
      <c r="A554" t="str">
        <f t="shared" si="8"/>
        <v>NiederösterreichLebensmitteltechnik</v>
      </c>
      <c r="B554">
        <v>554</v>
      </c>
      <c r="C554" t="s">
        <v>262</v>
      </c>
      <c r="D554" t="s">
        <v>158</v>
      </c>
      <c r="E554" s="51">
        <v>16</v>
      </c>
      <c r="F554" s="51">
        <v>16</v>
      </c>
      <c r="G554">
        <v>19</v>
      </c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</row>
    <row r="555" spans="1:54" s="55" customFormat="1" ht="15">
      <c r="A555" t="str">
        <f t="shared" si="8"/>
        <v>NiederösterreichLuftfahrzeugtechnik</v>
      </c>
      <c r="B555">
        <v>555</v>
      </c>
      <c r="C555" t="s">
        <v>262</v>
      </c>
      <c r="D555" t="s">
        <v>160</v>
      </c>
      <c r="E555" s="51">
        <v>13</v>
      </c>
      <c r="F555" s="51">
        <v>19</v>
      </c>
      <c r="G555">
        <v>21</v>
      </c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</row>
    <row r="556" spans="1:54" s="55" customFormat="1" ht="15">
      <c r="A556" t="str">
        <f t="shared" si="8"/>
        <v>NiederösterreichMasseur/Masseurin</v>
      </c>
      <c r="B556">
        <v>556</v>
      </c>
      <c r="C556" t="s">
        <v>262</v>
      </c>
      <c r="D556" t="s">
        <v>164</v>
      </c>
      <c r="E556" s="51">
        <v>2</v>
      </c>
      <c r="F556" s="51">
        <v>1</v>
      </c>
      <c r="G556">
        <v>1</v>
      </c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</row>
    <row r="557" spans="1:54" s="55" customFormat="1" ht="15">
      <c r="A557" t="str">
        <f t="shared" si="8"/>
        <v>NiederösterreichMechatronik</v>
      </c>
      <c r="B557">
        <v>557</v>
      </c>
      <c r="C557" t="s">
        <v>262</v>
      </c>
      <c r="D557" t="s">
        <v>26</v>
      </c>
      <c r="E557" s="51">
        <v>383</v>
      </c>
      <c r="F557" s="51">
        <v>417</v>
      </c>
      <c r="G557">
        <v>436</v>
      </c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</row>
    <row r="558" spans="1:54" s="55" customFormat="1" ht="15">
      <c r="A558" t="str">
        <f t="shared" si="8"/>
        <v>NiederösterreichMedizinproduktekaufmann/Medizinproduktekauffrau</v>
      </c>
      <c r="B558">
        <v>558</v>
      </c>
      <c r="C558" t="s">
        <v>262</v>
      </c>
      <c r="D558" t="s">
        <v>167</v>
      </c>
      <c r="E558" s="51">
        <v>1</v>
      </c>
      <c r="F558" s="51">
        <v>1</v>
      </c>
      <c r="G558">
        <v>1</v>
      </c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</row>
    <row r="559" spans="1:54" s="55" customFormat="1" ht="15">
      <c r="A559" t="str">
        <f t="shared" si="8"/>
        <v>NiederösterreichMetallbearbeitung</v>
      </c>
      <c r="B559">
        <v>559</v>
      </c>
      <c r="C559" t="s">
        <v>262</v>
      </c>
      <c r="D559" t="s">
        <v>168</v>
      </c>
      <c r="E559" s="51">
        <v>36</v>
      </c>
      <c r="F559" s="51">
        <v>43</v>
      </c>
      <c r="G559">
        <v>44</v>
      </c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</row>
    <row r="560" spans="1:54" s="55" customFormat="1" ht="15">
      <c r="A560" t="str">
        <f t="shared" si="8"/>
        <v>NiederösterreichMetalldesign</v>
      </c>
      <c r="B560">
        <v>560</v>
      </c>
      <c r="C560" t="s">
        <v>262</v>
      </c>
      <c r="D560" t="s">
        <v>169</v>
      </c>
      <c r="E560" s="51">
        <v>1</v>
      </c>
      <c r="F560" s="51">
        <v>1</v>
      </c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</row>
    <row r="561" spans="1:54" s="55" customFormat="1" ht="15">
      <c r="A561" t="str">
        <f t="shared" si="8"/>
        <v>NiederösterreichMetallgießer/in</v>
      </c>
      <c r="B561">
        <v>561</v>
      </c>
      <c r="C561" t="s">
        <v>262</v>
      </c>
      <c r="D561" t="s">
        <v>170</v>
      </c>
      <c r="E561" s="51">
        <v>3</v>
      </c>
      <c r="F561" s="51">
        <v>7</v>
      </c>
      <c r="G561">
        <v>5</v>
      </c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</row>
    <row r="562" spans="1:54" s="55" customFormat="1" ht="15">
      <c r="A562" t="str">
        <f t="shared" si="8"/>
        <v>NiederösterreichMetalltechnik</v>
      </c>
      <c r="B562">
        <v>562</v>
      </c>
      <c r="C562" t="s">
        <v>262</v>
      </c>
      <c r="D562" t="s">
        <v>33</v>
      </c>
      <c r="E562" s="51">
        <v>1288</v>
      </c>
      <c r="F562" s="51">
        <v>1240</v>
      </c>
      <c r="G562">
        <v>1180</v>
      </c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</row>
    <row r="563" spans="1:54" s="55" customFormat="1" ht="15">
      <c r="A563" t="str">
        <f t="shared" si="8"/>
        <v>NiederösterreichMilchtechnologie</v>
      </c>
      <c r="B563">
        <v>563</v>
      </c>
      <c r="C563" t="s">
        <v>262</v>
      </c>
      <c r="D563" t="s">
        <v>173</v>
      </c>
      <c r="E563" s="51">
        <v>11</v>
      </c>
      <c r="F563" s="51">
        <v>14</v>
      </c>
      <c r="G563">
        <v>10</v>
      </c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</row>
    <row r="564" spans="1:54" s="55" customFormat="1" ht="15">
      <c r="A564" t="str">
        <f t="shared" si="8"/>
        <v>NiederösterreichNah- und Distributionslogistik (gültig bis: 30.06.2025)</v>
      </c>
      <c r="B564">
        <v>564</v>
      </c>
      <c r="C564" t="s">
        <v>262</v>
      </c>
      <c r="D564" t="s">
        <v>565</v>
      </c>
      <c r="E564" s="51">
        <v>2</v>
      </c>
      <c r="F564" s="51">
        <v>1</v>
      </c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</row>
    <row r="565" spans="1:54" s="55" customFormat="1" ht="15">
      <c r="A565" t="str">
        <f t="shared" si="8"/>
        <v>NiederösterreichOberflächentechnik</v>
      </c>
      <c r="B565">
        <v>565</v>
      </c>
      <c r="C565" t="s">
        <v>262</v>
      </c>
      <c r="D565" t="s">
        <v>175</v>
      </c>
      <c r="E565" s="51">
        <v>11</v>
      </c>
      <c r="F565" s="51">
        <v>12</v>
      </c>
      <c r="G565">
        <v>10</v>
      </c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</row>
    <row r="566" spans="1:54" s="55" customFormat="1" ht="15">
      <c r="A566" t="str">
        <f t="shared" si="8"/>
        <v>NiederösterreichOfenbau- und Verlegetechnik</v>
      </c>
      <c r="B566">
        <v>566</v>
      </c>
      <c r="C566" t="s">
        <v>262</v>
      </c>
      <c r="D566" t="s">
        <v>178</v>
      </c>
      <c r="E566" s="51">
        <v>38</v>
      </c>
      <c r="F566" s="51">
        <v>33</v>
      </c>
      <c r="G566">
        <v>36</v>
      </c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</row>
    <row r="567" spans="1:54" s="55" customFormat="1" ht="15">
      <c r="A567" t="str">
        <f t="shared" si="8"/>
        <v>NiederösterreichOrgelbau</v>
      </c>
      <c r="B567">
        <v>567</v>
      </c>
      <c r="C567" t="s">
        <v>262</v>
      </c>
      <c r="D567" t="s">
        <v>180</v>
      </c>
      <c r="E567" s="51">
        <v>1</v>
      </c>
      <c r="F567" s="51"/>
      <c r="G567">
        <v>1</v>
      </c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</row>
    <row r="568" spans="1:54" s="55" customFormat="1" ht="15">
      <c r="A568" t="str">
        <f t="shared" si="8"/>
        <v>NiederösterreichOrthopädieschuhmacher/in</v>
      </c>
      <c r="B568">
        <v>568</v>
      </c>
      <c r="C568" t="s">
        <v>262</v>
      </c>
      <c r="D568" t="s">
        <v>181</v>
      </c>
      <c r="E568" s="51">
        <v>8</v>
      </c>
      <c r="F568" s="51">
        <v>7</v>
      </c>
      <c r="G568">
        <v>10</v>
      </c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</row>
    <row r="569" spans="1:54" s="55" customFormat="1" ht="15">
      <c r="A569" t="str">
        <f t="shared" si="8"/>
        <v>NiederösterreichOrthopädietechnik</v>
      </c>
      <c r="B569">
        <v>569</v>
      </c>
      <c r="C569" t="s">
        <v>262</v>
      </c>
      <c r="D569" t="s">
        <v>182</v>
      </c>
      <c r="E569" s="51">
        <v>12</v>
      </c>
      <c r="F569" s="51">
        <v>10</v>
      </c>
      <c r="G569">
        <v>6</v>
      </c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</row>
    <row r="570" spans="1:54" s="55" customFormat="1" ht="15">
      <c r="A570" t="str">
        <f t="shared" si="8"/>
        <v>NiederösterreichPapiertechnik</v>
      </c>
      <c r="B570">
        <v>570</v>
      </c>
      <c r="C570" t="s">
        <v>262</v>
      </c>
      <c r="D570" t="s">
        <v>183</v>
      </c>
      <c r="E570" s="51">
        <v>18</v>
      </c>
      <c r="F570" s="51">
        <v>14</v>
      </c>
      <c r="G570">
        <v>11</v>
      </c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</row>
    <row r="571" spans="1:54" s="55" customFormat="1" ht="15">
      <c r="A571" t="str">
        <f t="shared" si="8"/>
        <v>NiederösterreichPersonaldienstleistung</v>
      </c>
      <c r="B571">
        <v>571</v>
      </c>
      <c r="C571" t="s">
        <v>262</v>
      </c>
      <c r="D571" t="s">
        <v>184</v>
      </c>
      <c r="E571" s="51">
        <v>8</v>
      </c>
      <c r="F571" s="51">
        <v>9</v>
      </c>
      <c r="G571">
        <v>6</v>
      </c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</row>
    <row r="572" spans="1:54" s="55" customFormat="1" ht="15">
      <c r="A572" t="str">
        <f t="shared" si="8"/>
        <v>NiederösterreichPflasterer/Pflasterin</v>
      </c>
      <c r="B572">
        <v>572</v>
      </c>
      <c r="C572" t="s">
        <v>262</v>
      </c>
      <c r="D572" t="s">
        <v>185</v>
      </c>
      <c r="E572" s="51">
        <v>10</v>
      </c>
      <c r="F572" s="51">
        <v>11</v>
      </c>
      <c r="G572">
        <v>11</v>
      </c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</row>
    <row r="573" spans="1:54" s="55" customFormat="1" ht="15">
      <c r="A573" t="str">
        <f t="shared" si="8"/>
        <v>NiederösterreichPflegeassistenz-AV</v>
      </c>
      <c r="B573">
        <v>573</v>
      </c>
      <c r="C573" t="s">
        <v>262</v>
      </c>
      <c r="D573" t="s">
        <v>186</v>
      </c>
      <c r="E573" s="51">
        <v>1</v>
      </c>
      <c r="F573" s="51">
        <v>4</v>
      </c>
      <c r="G573">
        <v>3</v>
      </c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</row>
    <row r="574" spans="1:54" s="55" customFormat="1" ht="15">
      <c r="A574" t="str">
        <f t="shared" si="8"/>
        <v>NiederösterreichPharmazeutisch-kaufmännische Assistenz</v>
      </c>
      <c r="B574">
        <v>574</v>
      </c>
      <c r="C574" t="s">
        <v>262</v>
      </c>
      <c r="D574" t="s">
        <v>19</v>
      </c>
      <c r="E574" s="51">
        <v>24</v>
      </c>
      <c r="F574" s="51">
        <v>27</v>
      </c>
      <c r="G574">
        <v>17</v>
      </c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</row>
    <row r="575" spans="1:54" s="55" customFormat="1" ht="15">
      <c r="A575" t="str">
        <f t="shared" si="8"/>
        <v>NiederösterreichPlatten- und Fliesenleger/in</v>
      </c>
      <c r="B575">
        <v>575</v>
      </c>
      <c r="C575" t="s">
        <v>262</v>
      </c>
      <c r="D575" t="s">
        <v>190</v>
      </c>
      <c r="E575" s="51">
        <v>68</v>
      </c>
      <c r="F575" s="51">
        <v>53</v>
      </c>
      <c r="G575">
        <v>53</v>
      </c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</row>
    <row r="576" spans="1:54" s="55" customFormat="1" ht="15">
      <c r="A576" t="str">
        <f t="shared" si="8"/>
        <v>NiederösterreichPolsterer/Polsterin</v>
      </c>
      <c r="B576">
        <v>576</v>
      </c>
      <c r="C576" t="s">
        <v>262</v>
      </c>
      <c r="D576" t="s">
        <v>191</v>
      </c>
      <c r="E576" s="51">
        <v>1</v>
      </c>
      <c r="F576" s="51"/>
      <c r="G576">
        <v>2</v>
      </c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</row>
    <row r="577" spans="1:54" s="55" customFormat="1" ht="15">
      <c r="A577" t="str">
        <f t="shared" si="8"/>
        <v>NiederösterreichProzesstechnik</v>
      </c>
      <c r="B577">
        <v>577</v>
      </c>
      <c r="C577" t="s">
        <v>262</v>
      </c>
      <c r="D577" t="s">
        <v>193</v>
      </c>
      <c r="E577" s="51">
        <v>104</v>
      </c>
      <c r="F577" s="51">
        <v>108</v>
      </c>
      <c r="G577">
        <v>111</v>
      </c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</row>
    <row r="578" spans="1:54" s="55" customFormat="1" ht="15">
      <c r="A578" t="str">
        <f t="shared" si="8"/>
        <v>NiederösterreichPrüftechnik - Schwerpunkt Baustoffe</v>
      </c>
      <c r="B578">
        <v>578</v>
      </c>
      <c r="C578" t="s">
        <v>262</v>
      </c>
      <c r="D578" t="s">
        <v>194</v>
      </c>
      <c r="E578" s="51">
        <v>1</v>
      </c>
      <c r="F578" s="51">
        <v>1</v>
      </c>
      <c r="G578">
        <v>2</v>
      </c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</row>
    <row r="579" spans="1:54" s="55" customFormat="1" ht="15">
      <c r="A579" t="str">
        <f t="shared" ref="A579:A641" si="9">C579&amp;D579</f>
        <v>NiederösterreichRauchfangkehrer/Rauchfangkehrerin</v>
      </c>
      <c r="B579">
        <v>579</v>
      </c>
      <c r="C579" t="s">
        <v>262</v>
      </c>
      <c r="D579" t="s">
        <v>196</v>
      </c>
      <c r="E579" s="51">
        <v>51</v>
      </c>
      <c r="F579" s="51">
        <v>62</v>
      </c>
      <c r="G579">
        <v>59</v>
      </c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</row>
    <row r="580" spans="1:54" s="55" customFormat="1" ht="15">
      <c r="A580" t="str">
        <f t="shared" si="9"/>
        <v>NiederösterreichReifen- und Vulkanisationstechnik</v>
      </c>
      <c r="B580">
        <v>580</v>
      </c>
      <c r="C580" t="s">
        <v>262</v>
      </c>
      <c r="D580" t="s">
        <v>197</v>
      </c>
      <c r="E580" s="51">
        <v>2</v>
      </c>
      <c r="F580" s="51">
        <v>1</v>
      </c>
      <c r="G580">
        <v>1</v>
      </c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</row>
    <row r="581" spans="1:54" s="55" customFormat="1" ht="15">
      <c r="A581" t="str">
        <f t="shared" si="9"/>
        <v>NiederösterreichReinigungstechnik</v>
      </c>
      <c r="B581">
        <v>581</v>
      </c>
      <c r="C581" t="s">
        <v>262</v>
      </c>
      <c r="D581" t="s">
        <v>198</v>
      </c>
      <c r="E581" s="51">
        <v>15</v>
      </c>
      <c r="F581" s="51">
        <v>11</v>
      </c>
      <c r="G581">
        <v>14</v>
      </c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</row>
    <row r="582" spans="1:54" s="55" customFormat="1" ht="15">
      <c r="A582" t="str">
        <f t="shared" si="9"/>
        <v>NiederösterreichReisebürokaufmann / Reisebürokauffrau</v>
      </c>
      <c r="B582">
        <v>582</v>
      </c>
      <c r="C582" t="s">
        <v>262</v>
      </c>
      <c r="D582" t="s">
        <v>566</v>
      </c>
      <c r="E582" s="51">
        <v>5</v>
      </c>
      <c r="F582" s="51">
        <v>4</v>
      </c>
      <c r="G582">
        <v>4</v>
      </c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</row>
    <row r="583" spans="1:54" s="55" customFormat="1" ht="15">
      <c r="A583" t="str">
        <f t="shared" si="9"/>
        <v>NiederösterreichReprografie</v>
      </c>
      <c r="B583">
        <v>583</v>
      </c>
      <c r="C583" t="s">
        <v>262</v>
      </c>
      <c r="D583" t="s">
        <v>200</v>
      </c>
      <c r="E583" s="51"/>
      <c r="F583" s="51">
        <v>1</v>
      </c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</row>
    <row r="584" spans="1:54" s="55" customFormat="1" ht="15">
      <c r="A584" t="str">
        <f t="shared" si="9"/>
        <v>NiederösterreichRestaurantfachmann/Restaurantfachfrau</v>
      </c>
      <c r="B584">
        <v>584</v>
      </c>
      <c r="C584" t="s">
        <v>262</v>
      </c>
      <c r="D584" t="s">
        <v>201</v>
      </c>
      <c r="E584" s="51">
        <v>41</v>
      </c>
      <c r="F584" s="51">
        <v>47</v>
      </c>
      <c r="G584">
        <v>47</v>
      </c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</row>
    <row r="585" spans="1:54" s="55" customFormat="1" ht="15">
      <c r="A585" t="str">
        <f t="shared" si="9"/>
        <v>NiederösterreichSchädlingsbekämpfer/in</v>
      </c>
      <c r="B585">
        <v>585</v>
      </c>
      <c r="C585" t="s">
        <v>262</v>
      </c>
      <c r="D585" t="s">
        <v>204</v>
      </c>
      <c r="E585" s="51">
        <v>1</v>
      </c>
      <c r="F585" s="51">
        <v>1</v>
      </c>
      <c r="G585">
        <v>3</v>
      </c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</row>
    <row r="586" spans="1:54" s="55" customFormat="1" ht="15">
      <c r="A586" t="str">
        <f t="shared" si="9"/>
        <v>NiederösterreichSchuhmacher/in</v>
      </c>
      <c r="B586">
        <v>586</v>
      </c>
      <c r="C586" t="s">
        <v>262</v>
      </c>
      <c r="D586" t="s">
        <v>206</v>
      </c>
      <c r="E586" s="51">
        <v>1</v>
      </c>
      <c r="F586" s="51">
        <v>2</v>
      </c>
      <c r="G586">
        <v>1</v>
      </c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</row>
    <row r="587" spans="1:54" s="55" customFormat="1" ht="15">
      <c r="A587" t="str">
        <f t="shared" si="9"/>
        <v>NiederösterreichSeilbahntechnik</v>
      </c>
      <c r="B587">
        <v>587</v>
      </c>
      <c r="C587" t="s">
        <v>262</v>
      </c>
      <c r="D587" t="s">
        <v>207</v>
      </c>
      <c r="E587" s="51">
        <v>3</v>
      </c>
      <c r="F587" s="51">
        <v>3</v>
      </c>
      <c r="G587">
        <v>4</v>
      </c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</row>
    <row r="588" spans="1:54" s="55" customFormat="1" ht="15">
      <c r="A588" t="str">
        <f t="shared" si="9"/>
        <v>NiederösterreichSonnenschutztechnik</v>
      </c>
      <c r="B588">
        <v>588</v>
      </c>
      <c r="C588" t="s">
        <v>262</v>
      </c>
      <c r="D588" t="s">
        <v>209</v>
      </c>
      <c r="E588" s="51">
        <v>4</v>
      </c>
      <c r="F588" s="51">
        <v>2</v>
      </c>
      <c r="G588">
        <v>2</v>
      </c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</row>
    <row r="589" spans="1:54" s="55" customFormat="1" ht="15">
      <c r="A589" t="str">
        <f t="shared" si="9"/>
        <v>NiederösterreichSpeditionskaufmann/Speditionskauffrau</v>
      </c>
      <c r="B589">
        <v>589</v>
      </c>
      <c r="C589" t="s">
        <v>262</v>
      </c>
      <c r="D589" t="s">
        <v>210</v>
      </c>
      <c r="E589" s="51">
        <v>67</v>
      </c>
      <c r="F589" s="51">
        <v>73</v>
      </c>
      <c r="G589">
        <v>74</v>
      </c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</row>
    <row r="590" spans="1:54" s="55" customFormat="1" ht="15">
      <c r="A590" t="str">
        <f t="shared" si="9"/>
        <v>NiederösterreichSpeditionslogistik</v>
      </c>
      <c r="B590">
        <v>590</v>
      </c>
      <c r="C590" t="s">
        <v>262</v>
      </c>
      <c r="D590" t="s">
        <v>211</v>
      </c>
      <c r="E590" s="51">
        <v>7</v>
      </c>
      <c r="F590" s="51">
        <v>5</v>
      </c>
      <c r="G590">
        <v>6</v>
      </c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</row>
    <row r="591" spans="1:54" s="55" customFormat="1" ht="15">
      <c r="A591" t="str">
        <f t="shared" si="9"/>
        <v>NiederösterreichSpengler/Spenglerin</v>
      </c>
      <c r="B591">
        <v>591</v>
      </c>
      <c r="C591" t="s">
        <v>262</v>
      </c>
      <c r="D591" t="s">
        <v>212</v>
      </c>
      <c r="E591" s="51">
        <v>134</v>
      </c>
      <c r="F591" s="51">
        <v>108</v>
      </c>
      <c r="G591">
        <v>124</v>
      </c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</row>
    <row r="592" spans="1:54" s="55" customFormat="1" ht="15">
      <c r="A592" t="str">
        <f t="shared" si="9"/>
        <v>NiederösterreichSportadministrator/Sportadministratorin</v>
      </c>
      <c r="B592">
        <v>592</v>
      </c>
      <c r="C592" t="s">
        <v>262</v>
      </c>
      <c r="D592" t="s">
        <v>213</v>
      </c>
      <c r="E592" s="51">
        <v>2</v>
      </c>
      <c r="F592" s="51">
        <v>1</v>
      </c>
      <c r="G592">
        <v>2</v>
      </c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</row>
    <row r="593" spans="1:54" s="55" customFormat="1" ht="15">
      <c r="A593" t="str">
        <f t="shared" si="9"/>
        <v>NiederösterreichSportgerätefachkraft (gültig bis: 31.12.2026)</v>
      </c>
      <c r="B593">
        <v>593</v>
      </c>
      <c r="C593" t="s">
        <v>262</v>
      </c>
      <c r="D593" t="s">
        <v>214</v>
      </c>
      <c r="E593" s="51">
        <v>1</v>
      </c>
      <c r="F593" s="51">
        <v>1</v>
      </c>
      <c r="G593">
        <v>3</v>
      </c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</row>
    <row r="594" spans="1:54" s="55" customFormat="1" ht="15">
      <c r="A594" t="str">
        <f t="shared" si="9"/>
        <v>NiederösterreichSteinmetz/Steinmetzin</v>
      </c>
      <c r="B594">
        <v>594</v>
      </c>
      <c r="C594" t="s">
        <v>262</v>
      </c>
      <c r="D594" t="s">
        <v>216</v>
      </c>
      <c r="E594" s="51">
        <v>22</v>
      </c>
      <c r="F594" s="51">
        <v>15</v>
      </c>
      <c r="G594">
        <v>20</v>
      </c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</row>
    <row r="595" spans="1:54" s="55" customFormat="1" ht="15">
      <c r="A595" t="str">
        <f t="shared" si="9"/>
        <v>NiederösterreichSteinmetztechnik</v>
      </c>
      <c r="B595">
        <v>595</v>
      </c>
      <c r="C595" t="s">
        <v>262</v>
      </c>
      <c r="D595" t="s">
        <v>217</v>
      </c>
      <c r="E595" s="51">
        <v>13</v>
      </c>
      <c r="F595" s="51">
        <v>14</v>
      </c>
      <c r="G595">
        <v>18</v>
      </c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</row>
    <row r="596" spans="1:54" s="55" customFormat="1" ht="15">
      <c r="A596" t="str">
        <f t="shared" si="9"/>
        <v>NiederösterreichSteuerassistenz</v>
      </c>
      <c r="B596">
        <v>596</v>
      </c>
      <c r="C596" t="s">
        <v>262</v>
      </c>
      <c r="D596" t="s">
        <v>219</v>
      </c>
      <c r="E596" s="51">
        <v>23</v>
      </c>
      <c r="F596" s="51">
        <v>20</v>
      </c>
      <c r="G596">
        <v>22</v>
      </c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</row>
    <row r="597" spans="1:54" s="55" customFormat="1" ht="15">
      <c r="A597" t="str">
        <f t="shared" si="9"/>
        <v>NiederösterreichStuckateur/in und Trockenausbauer/in</v>
      </c>
      <c r="B597">
        <v>597</v>
      </c>
      <c r="C597" t="s">
        <v>262</v>
      </c>
      <c r="D597" t="s">
        <v>224</v>
      </c>
      <c r="E597" s="51">
        <v>10</v>
      </c>
      <c r="F597" s="51">
        <v>8</v>
      </c>
      <c r="G597">
        <v>8</v>
      </c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</row>
    <row r="598" spans="1:54" s="55" customFormat="1" ht="15">
      <c r="A598" t="str">
        <f t="shared" si="9"/>
        <v>NiederösterreichSystemgastronomiefachkraft</v>
      </c>
      <c r="B598">
        <v>598</v>
      </c>
      <c r="C598" t="s">
        <v>262</v>
      </c>
      <c r="D598" t="s">
        <v>225</v>
      </c>
      <c r="E598" s="51">
        <v>33</v>
      </c>
      <c r="F598" s="51">
        <v>32</v>
      </c>
      <c r="G598">
        <v>28</v>
      </c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</row>
    <row r="599" spans="1:54" s="55" customFormat="1" ht="15">
      <c r="A599" t="str">
        <f t="shared" si="9"/>
        <v>NiederösterreichTapezierer/in und Dekorateur/in</v>
      </c>
      <c r="B599">
        <v>599</v>
      </c>
      <c r="C599" t="s">
        <v>262</v>
      </c>
      <c r="D599" t="s">
        <v>226</v>
      </c>
      <c r="E599" s="51">
        <v>15</v>
      </c>
      <c r="F599" s="51">
        <v>7</v>
      </c>
      <c r="G599">
        <v>11</v>
      </c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</row>
    <row r="600" spans="1:54" s="55" customFormat="1" ht="15">
      <c r="A600" t="str">
        <f t="shared" si="9"/>
        <v>NiederösterreichTechnischer Zeichner/Technische Zeichnerin</v>
      </c>
      <c r="B600">
        <v>600</v>
      </c>
      <c r="C600" t="s">
        <v>262</v>
      </c>
      <c r="D600" t="s">
        <v>227</v>
      </c>
      <c r="E600" s="51">
        <v>39</v>
      </c>
      <c r="F600" s="51">
        <v>45</v>
      </c>
      <c r="G600">
        <v>38</v>
      </c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</row>
    <row r="601" spans="1:54" s="55" customFormat="1" ht="15">
      <c r="A601" t="str">
        <f t="shared" si="9"/>
        <v>NiederösterreichTextilchemie</v>
      </c>
      <c r="B601">
        <v>601</v>
      </c>
      <c r="C601" t="s">
        <v>262</v>
      </c>
      <c r="D601" t="s">
        <v>228</v>
      </c>
      <c r="E601" s="51">
        <v>1</v>
      </c>
      <c r="F601" s="51">
        <v>2</v>
      </c>
      <c r="G601">
        <v>2</v>
      </c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</row>
    <row r="602" spans="1:54" s="55" customFormat="1" ht="15">
      <c r="A602" t="str">
        <f t="shared" si="9"/>
        <v>NiederösterreichTextilreiniger/in</v>
      </c>
      <c r="B602">
        <v>602</v>
      </c>
      <c r="C602" t="s">
        <v>262</v>
      </c>
      <c r="D602" t="s">
        <v>230</v>
      </c>
      <c r="E602" s="51">
        <v>1</v>
      </c>
      <c r="F602" s="51">
        <v>1</v>
      </c>
      <c r="G602">
        <v>2</v>
      </c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</row>
    <row r="603" spans="1:54" s="55" customFormat="1" ht="15">
      <c r="A603" t="str">
        <f t="shared" si="9"/>
        <v>NiederösterreichTextiltechnologie</v>
      </c>
      <c r="B603">
        <v>603</v>
      </c>
      <c r="C603" t="s">
        <v>262</v>
      </c>
      <c r="D603" t="s">
        <v>231</v>
      </c>
      <c r="E603" s="51">
        <v>1</v>
      </c>
      <c r="F603" s="51">
        <v>1</v>
      </c>
      <c r="G603">
        <v>1</v>
      </c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</row>
    <row r="604" spans="1:54" s="55" customFormat="1" ht="15">
      <c r="A604" t="str">
        <f t="shared" si="9"/>
        <v>NiederösterreichTiefbau</v>
      </c>
      <c r="B604">
        <v>604</v>
      </c>
      <c r="C604" t="s">
        <v>262</v>
      </c>
      <c r="D604" t="s">
        <v>232</v>
      </c>
      <c r="E604" s="51">
        <v>107</v>
      </c>
      <c r="F604" s="51">
        <v>101</v>
      </c>
      <c r="G604">
        <v>93</v>
      </c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</row>
    <row r="605" spans="1:54" s="55" customFormat="1" ht="15">
      <c r="A605" t="str">
        <f t="shared" si="9"/>
        <v>NiederösterreichTiefbauspezialist/Tiefbauspezialistin (gültig bis: 31.08.2026)</v>
      </c>
      <c r="B605">
        <v>605</v>
      </c>
      <c r="C605" t="s">
        <v>262</v>
      </c>
      <c r="D605" t="s">
        <v>233</v>
      </c>
      <c r="E605" s="51">
        <v>1</v>
      </c>
      <c r="F605" s="51">
        <v>1</v>
      </c>
      <c r="G605">
        <v>1</v>
      </c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</row>
    <row r="606" spans="1:54" s="55" customFormat="1" ht="15">
      <c r="A606" t="str">
        <f t="shared" si="9"/>
        <v>NiederösterreichTierärztliche Ordinationsassistenz</v>
      </c>
      <c r="B606">
        <v>606</v>
      </c>
      <c r="C606" t="s">
        <v>262</v>
      </c>
      <c r="D606" t="s">
        <v>234</v>
      </c>
      <c r="E606" s="51">
        <v>3</v>
      </c>
      <c r="F606" s="51">
        <v>2</v>
      </c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</row>
    <row r="607" spans="1:54" s="55" customFormat="1" ht="15">
      <c r="A607" t="str">
        <f t="shared" si="9"/>
        <v>NiederösterreichTierpfleger/in</v>
      </c>
      <c r="B607">
        <v>607</v>
      </c>
      <c r="C607" t="s">
        <v>262</v>
      </c>
      <c r="D607" t="s">
        <v>235</v>
      </c>
      <c r="E607" s="51">
        <v>5</v>
      </c>
      <c r="F607" s="51">
        <v>4</v>
      </c>
      <c r="G607">
        <v>4</v>
      </c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</row>
    <row r="608" spans="1:54" s="55" customFormat="1" ht="15">
      <c r="A608" t="str">
        <f t="shared" si="9"/>
        <v>NiederösterreichTischlerei - Schwerpunkt Allgemeine Tischlerei</v>
      </c>
      <c r="B608">
        <v>608</v>
      </c>
      <c r="C608" t="s">
        <v>262</v>
      </c>
      <c r="D608" t="s">
        <v>236</v>
      </c>
      <c r="E608" s="51">
        <v>326</v>
      </c>
      <c r="F608" s="51">
        <v>309</v>
      </c>
      <c r="G608">
        <v>288</v>
      </c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</row>
    <row r="609" spans="1:54" s="55" customFormat="1" ht="15">
      <c r="A609" t="str">
        <f t="shared" si="9"/>
        <v>NiederösterreichTischlereitechnik - Schwerpunkt Modell- und Formenbau</v>
      </c>
      <c r="B609">
        <v>609</v>
      </c>
      <c r="C609" t="s">
        <v>262</v>
      </c>
      <c r="D609" t="s">
        <v>238</v>
      </c>
      <c r="E609" s="51">
        <v>1</v>
      </c>
      <c r="F609" s="51">
        <v>1</v>
      </c>
      <c r="G609">
        <v>1</v>
      </c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</row>
    <row r="610" spans="1:54" s="55" customFormat="1" ht="15">
      <c r="A610" t="str">
        <f t="shared" si="9"/>
        <v>NiederösterreichTischlereitechnik - Schwerpunkt Planung</v>
      </c>
      <c r="B610">
        <v>610</v>
      </c>
      <c r="C610" t="s">
        <v>262</v>
      </c>
      <c r="D610" t="s">
        <v>239</v>
      </c>
      <c r="E610" s="51">
        <v>23</v>
      </c>
      <c r="F610" s="51">
        <v>21</v>
      </c>
      <c r="G610">
        <v>16</v>
      </c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</row>
    <row r="611" spans="1:54" s="55" customFormat="1" ht="15">
      <c r="A611" t="str">
        <f t="shared" si="9"/>
        <v>NiederösterreichTischlereitechnik - Schwerpunkt Produktion</v>
      </c>
      <c r="B611">
        <v>611</v>
      </c>
      <c r="C611" t="s">
        <v>262</v>
      </c>
      <c r="D611" t="s">
        <v>240</v>
      </c>
      <c r="E611" s="51">
        <v>72</v>
      </c>
      <c r="F611" s="51">
        <v>79</v>
      </c>
      <c r="G611">
        <v>60</v>
      </c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</row>
    <row r="612" spans="1:54" s="55" customFormat="1" ht="15">
      <c r="A612" t="str">
        <f t="shared" si="9"/>
        <v>NiederösterreichTransportbetontechnik</v>
      </c>
      <c r="B612">
        <v>612</v>
      </c>
      <c r="C612" t="s">
        <v>262</v>
      </c>
      <c r="D612" t="s">
        <v>241</v>
      </c>
      <c r="E612" s="51">
        <v>10</v>
      </c>
      <c r="F612" s="51">
        <v>11</v>
      </c>
      <c r="G612">
        <v>7</v>
      </c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</row>
    <row r="613" spans="1:54" s="55" customFormat="1" ht="15">
      <c r="A613" t="str">
        <f t="shared" si="9"/>
        <v>NiederösterreichVeranstaltungstechnik</v>
      </c>
      <c r="B613">
        <v>613</v>
      </c>
      <c r="C613" t="s">
        <v>262</v>
      </c>
      <c r="D613" t="s">
        <v>243</v>
      </c>
      <c r="E613" s="51">
        <v>21</v>
      </c>
      <c r="F613" s="51">
        <v>24</v>
      </c>
      <c r="G613">
        <v>22</v>
      </c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</row>
    <row r="614" spans="1:54" s="55" customFormat="1" ht="15">
      <c r="A614" t="str">
        <f t="shared" si="9"/>
        <v>NiederösterreichVerfahrenstechnik für Getreidewirtschaft</v>
      </c>
      <c r="B614">
        <v>614</v>
      </c>
      <c r="C614" t="s">
        <v>262</v>
      </c>
      <c r="D614" t="s">
        <v>244</v>
      </c>
      <c r="E614" s="51">
        <v>11</v>
      </c>
      <c r="F614" s="51">
        <v>8</v>
      </c>
      <c r="G614">
        <v>9</v>
      </c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</row>
    <row r="615" spans="1:54" s="55" customFormat="1" ht="15">
      <c r="A615" t="str">
        <f t="shared" si="9"/>
        <v>NiederösterreichVermessungs- und Geoinformationstechnik</v>
      </c>
      <c r="B615">
        <v>615</v>
      </c>
      <c r="C615" t="s">
        <v>262</v>
      </c>
      <c r="D615" t="s">
        <v>246</v>
      </c>
      <c r="E615" s="51"/>
      <c r="F615" s="51">
        <v>10</v>
      </c>
      <c r="G615">
        <v>20</v>
      </c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</row>
    <row r="616" spans="1:54" s="55" customFormat="1" ht="15">
      <c r="A616" t="str">
        <f t="shared" si="9"/>
        <v>NiederösterreichVermessungstechniker/in (gültig bis: 30.06.2024)</v>
      </c>
      <c r="B616">
        <v>616</v>
      </c>
      <c r="C616" t="s">
        <v>262</v>
      </c>
      <c r="D616" t="s">
        <v>247</v>
      </c>
      <c r="E616" s="51">
        <v>53</v>
      </c>
      <c r="F616" s="51">
        <v>38</v>
      </c>
      <c r="G616">
        <v>26</v>
      </c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</row>
    <row r="617" spans="1:54" s="55" customFormat="1" ht="15">
      <c r="A617" t="str">
        <f t="shared" si="9"/>
        <v>NiederösterreichVerpackungstechnik</v>
      </c>
      <c r="B617">
        <v>617</v>
      </c>
      <c r="C617" t="s">
        <v>262</v>
      </c>
      <c r="D617" t="s">
        <v>248</v>
      </c>
      <c r="E617" s="51">
        <v>16</v>
      </c>
      <c r="F617" s="51">
        <v>14</v>
      </c>
      <c r="G617">
        <v>16</v>
      </c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</row>
    <row r="618" spans="1:54" s="55" customFormat="1" ht="15">
      <c r="A618" t="str">
        <f t="shared" si="9"/>
        <v>NiederösterreichVersicherungskaufmann/Versicherungskauffrau</v>
      </c>
      <c r="B618">
        <v>618</v>
      </c>
      <c r="C618" t="s">
        <v>262</v>
      </c>
      <c r="D618" t="s">
        <v>249</v>
      </c>
      <c r="E618" s="51">
        <v>44</v>
      </c>
      <c r="F618" s="51">
        <v>47</v>
      </c>
      <c r="G618">
        <v>35</v>
      </c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</row>
    <row r="619" spans="1:54" s="55" customFormat="1" ht="15">
      <c r="A619" t="str">
        <f t="shared" si="9"/>
        <v>NiederösterreichVerwaltungsassistent/Verwaltungsassistentin</v>
      </c>
      <c r="B619">
        <v>619</v>
      </c>
      <c r="C619" t="s">
        <v>262</v>
      </c>
      <c r="D619" t="s">
        <v>250</v>
      </c>
      <c r="E619" s="51">
        <v>69</v>
      </c>
      <c r="F619" s="51">
        <v>79</v>
      </c>
      <c r="G619">
        <v>68</v>
      </c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</row>
    <row r="620" spans="1:54" s="55" customFormat="1" ht="15">
      <c r="A620" t="str">
        <f t="shared" si="9"/>
        <v>NiederösterreichWaffen- und Munitionshändler/in</v>
      </c>
      <c r="B620">
        <v>620</v>
      </c>
      <c r="C620" t="s">
        <v>262</v>
      </c>
      <c r="D620" t="s">
        <v>251</v>
      </c>
      <c r="E620" s="51">
        <v>1</v>
      </c>
      <c r="F620" s="51"/>
      <c r="G620">
        <v>1</v>
      </c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</row>
    <row r="621" spans="1:54" s="55" customFormat="1" ht="15">
      <c r="A621" t="str">
        <f t="shared" si="9"/>
        <v>NiederösterreichWaffenmechaniker/in</v>
      </c>
      <c r="B621">
        <v>621</v>
      </c>
      <c r="C621" t="s">
        <v>262</v>
      </c>
      <c r="D621" t="s">
        <v>252</v>
      </c>
      <c r="E621" s="51">
        <v>16</v>
      </c>
      <c r="F621" s="51">
        <v>11</v>
      </c>
      <c r="G621">
        <v>6</v>
      </c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</row>
    <row r="622" spans="1:54" s="55" customFormat="1" ht="15">
      <c r="A622" t="str">
        <f t="shared" si="9"/>
        <v>NiederösterreichWärme-, Kälte-, Schall- und Brandschutztechnik</v>
      </c>
      <c r="B622">
        <v>622</v>
      </c>
      <c r="C622" t="s">
        <v>262</v>
      </c>
      <c r="D622" t="s">
        <v>253</v>
      </c>
      <c r="E622" s="51">
        <v>3</v>
      </c>
      <c r="F622" s="51">
        <v>2</v>
      </c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</row>
    <row r="623" spans="1:54" s="55" customFormat="1" ht="15">
      <c r="A623" t="str">
        <f t="shared" si="9"/>
        <v>NiederösterreichWerkstofftechnik</v>
      </c>
      <c r="B623">
        <v>623</v>
      </c>
      <c r="C623" t="s">
        <v>262</v>
      </c>
      <c r="D623" t="s">
        <v>255</v>
      </c>
      <c r="E623" s="51">
        <v>18</v>
      </c>
      <c r="F623" s="51">
        <v>16</v>
      </c>
      <c r="G623">
        <v>15</v>
      </c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</row>
    <row r="624" spans="1:54" s="55" customFormat="1" ht="15">
      <c r="A624" t="str">
        <f t="shared" si="9"/>
        <v>NiederösterreichZahnärztliche Fachassistenz</v>
      </c>
      <c r="B624">
        <v>624</v>
      </c>
      <c r="C624" t="s">
        <v>262</v>
      </c>
      <c r="D624" t="s">
        <v>257</v>
      </c>
      <c r="E624" s="51">
        <v>3</v>
      </c>
      <c r="F624" s="51">
        <v>2</v>
      </c>
      <c r="G624">
        <v>1</v>
      </c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</row>
    <row r="625" spans="1:54" s="55" customFormat="1" ht="15">
      <c r="A625" t="str">
        <f t="shared" si="9"/>
        <v>NiederösterreichZahntechnik</v>
      </c>
      <c r="B625">
        <v>625</v>
      </c>
      <c r="C625" t="s">
        <v>262</v>
      </c>
      <c r="D625" t="s">
        <v>258</v>
      </c>
      <c r="E625" s="51">
        <v>15</v>
      </c>
      <c r="F625" s="51">
        <v>14</v>
      </c>
      <c r="G625">
        <v>17</v>
      </c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</row>
    <row r="626" spans="1:54" s="55" customFormat="1" ht="15">
      <c r="A626" t="str">
        <f t="shared" si="9"/>
        <v>NiederösterreichZimmerei</v>
      </c>
      <c r="B626">
        <v>626</v>
      </c>
      <c r="C626" t="s">
        <v>262</v>
      </c>
      <c r="D626" t="s">
        <v>23</v>
      </c>
      <c r="E626" s="51">
        <v>243</v>
      </c>
      <c r="F626" s="51">
        <v>242</v>
      </c>
      <c r="G626">
        <v>233</v>
      </c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</row>
    <row r="627" spans="1:54" s="55" customFormat="1" ht="15">
      <c r="A627" t="str">
        <f t="shared" si="9"/>
        <v>NiederösterreichZimmereitechnik</v>
      </c>
      <c r="B627">
        <v>627</v>
      </c>
      <c r="C627" t="s">
        <v>262</v>
      </c>
      <c r="D627" t="s">
        <v>259</v>
      </c>
      <c r="E627" s="51">
        <v>57</v>
      </c>
      <c r="F627" s="51">
        <v>62</v>
      </c>
      <c r="G627">
        <v>64</v>
      </c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</row>
    <row r="628" spans="1:54" s="55" customFormat="1" ht="15">
      <c r="A628" t="str">
        <f t="shared" si="9"/>
        <v>NiederösterreichLabortechnik</v>
      </c>
      <c r="B628">
        <v>628</v>
      </c>
      <c r="C628" t="s">
        <v>262</v>
      </c>
      <c r="D628" t="s">
        <v>155</v>
      </c>
      <c r="E628" s="51">
        <v>31</v>
      </c>
      <c r="F628" s="51">
        <v>29</v>
      </c>
      <c r="G628">
        <v>28</v>
      </c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</row>
    <row r="629" spans="1:54" s="55" customFormat="1" ht="15">
      <c r="A629" t="str">
        <f t="shared" si="9"/>
        <v>NiederösterreichMaler- und Beschichtungstechnik</v>
      </c>
      <c r="B629">
        <v>629</v>
      </c>
      <c r="C629" t="s">
        <v>262</v>
      </c>
      <c r="D629" t="s">
        <v>569</v>
      </c>
      <c r="E629" s="51">
        <v>180</v>
      </c>
      <c r="F629" s="51">
        <v>166</v>
      </c>
      <c r="G629">
        <v>152</v>
      </c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</row>
    <row r="630" spans="1:54" s="55" customFormat="1" ht="15">
      <c r="A630" t="str">
        <f t="shared" si="9"/>
        <v>NiederösterreichMedienfachkraft</v>
      </c>
      <c r="B630">
        <v>630</v>
      </c>
      <c r="C630" t="s">
        <v>262</v>
      </c>
      <c r="D630" t="s">
        <v>570</v>
      </c>
      <c r="E630" s="51">
        <v>21</v>
      </c>
      <c r="F630" s="51">
        <v>18</v>
      </c>
      <c r="G630">
        <v>11</v>
      </c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</row>
    <row r="631" spans="1:54" s="55" customFormat="1" ht="15">
      <c r="A631" t="str">
        <f t="shared" si="9"/>
        <v>NiederösterreichStraßenerhaltungsfachkraft</v>
      </c>
      <c r="B631">
        <v>631</v>
      </c>
      <c r="C631" t="s">
        <v>262</v>
      </c>
      <c r="D631" t="s">
        <v>571</v>
      </c>
      <c r="E631" s="51">
        <v>54</v>
      </c>
      <c r="F631" s="51">
        <v>53</v>
      </c>
      <c r="G631">
        <v>54</v>
      </c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</row>
    <row r="632" spans="1:54" s="55" customFormat="1" ht="15">
      <c r="A632" t="str">
        <f t="shared" si="9"/>
        <v>NiederösterreichGlas-Verfahrenstechnik</v>
      </c>
      <c r="B632">
        <v>632</v>
      </c>
      <c r="C632" t="s">
        <v>262</v>
      </c>
      <c r="D632" t="s">
        <v>568</v>
      </c>
      <c r="E632" s="51">
        <v>24</v>
      </c>
      <c r="F632" s="51">
        <v>24</v>
      </c>
      <c r="G632">
        <v>20</v>
      </c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</row>
    <row r="633" spans="1:54" s="55" customFormat="1" ht="15">
      <c r="A633" t="str">
        <f t="shared" si="9"/>
        <v>NiederösterreichGleisbautechnik</v>
      </c>
      <c r="B633">
        <v>633</v>
      </c>
      <c r="C633" t="s">
        <v>262</v>
      </c>
      <c r="D633" t="s">
        <v>119</v>
      </c>
      <c r="E633" s="51">
        <v>181</v>
      </c>
      <c r="F633" s="51">
        <v>186</v>
      </c>
      <c r="G633">
        <v>212</v>
      </c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</row>
    <row r="634" spans="1:54" s="55" customFormat="1" ht="15">
      <c r="A634" t="str">
        <f t="shared" si="9"/>
        <v>NiederösterreichBrief-und Paketlogistik</v>
      </c>
      <c r="B634">
        <v>634</v>
      </c>
      <c r="C634" t="s">
        <v>262</v>
      </c>
      <c r="D634" t="s">
        <v>572</v>
      </c>
      <c r="E634" s="51"/>
      <c r="F634" s="51"/>
      <c r="G634">
        <v>8</v>
      </c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</row>
    <row r="635" spans="1:54" s="55" customFormat="1" ht="15">
      <c r="A635" t="str">
        <f t="shared" si="9"/>
        <v>NiederösterreichKlimagärtnerin/ Klimagärtner (gültig bis: 31.12.2031)</v>
      </c>
      <c r="B635">
        <v>635</v>
      </c>
      <c r="C635" t="s">
        <v>262</v>
      </c>
      <c r="D635" t="s">
        <v>574</v>
      </c>
      <c r="E635" s="51"/>
      <c r="F635" s="51"/>
      <c r="G635">
        <v>2</v>
      </c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</row>
    <row r="636" spans="1:54" s="55" customFormat="1" ht="15">
      <c r="A636" t="str">
        <f t="shared" si="9"/>
        <v>OberösterreichApplikationsentwicklung - Coding</v>
      </c>
      <c r="B636">
        <v>636</v>
      </c>
      <c r="C636" t="s">
        <v>263</v>
      </c>
      <c r="D636" t="s">
        <v>41</v>
      </c>
      <c r="E636" s="51">
        <v>152</v>
      </c>
      <c r="F636" s="51">
        <v>139</v>
      </c>
      <c r="G636">
        <v>125</v>
      </c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</row>
    <row r="637" spans="1:54" s="55" customFormat="1" ht="15">
      <c r="A637" t="str">
        <f t="shared" si="9"/>
        <v>OberösterreichArchiv-, Bibliotheks- und Informationsassistent/Archiv-, Bibliotheks- und In-formationsassistentin</v>
      </c>
      <c r="B637">
        <v>637</v>
      </c>
      <c r="C637" t="s">
        <v>263</v>
      </c>
      <c r="D637" t="s">
        <v>42</v>
      </c>
      <c r="E637" s="51">
        <v>1</v>
      </c>
      <c r="F637" s="51">
        <v>1</v>
      </c>
      <c r="G637">
        <v>1</v>
      </c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</row>
    <row r="638" spans="1:54" s="55" customFormat="1" ht="15">
      <c r="A638" t="str">
        <f t="shared" si="9"/>
        <v>OberösterreichAssistent/Assistentin in der Sicherheitsverwaltung (gültig bis: 31.08.2026)</v>
      </c>
      <c r="B638">
        <v>638</v>
      </c>
      <c r="C638" t="s">
        <v>263</v>
      </c>
      <c r="D638" t="s">
        <v>43</v>
      </c>
      <c r="E638" s="51">
        <v>5</v>
      </c>
      <c r="F638" s="51">
        <v>4</v>
      </c>
      <c r="G638">
        <v>4</v>
      </c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</row>
    <row r="639" spans="1:54" s="55" customFormat="1" ht="15">
      <c r="A639" t="str">
        <f t="shared" si="9"/>
        <v>OberösterreichAugenoptik</v>
      </c>
      <c r="B639">
        <v>639</v>
      </c>
      <c r="C639" t="s">
        <v>263</v>
      </c>
      <c r="D639" t="s">
        <v>44</v>
      </c>
      <c r="E639" s="51">
        <v>28</v>
      </c>
      <c r="F639" s="51">
        <v>28</v>
      </c>
      <c r="G639">
        <v>22</v>
      </c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</row>
    <row r="640" spans="1:54" s="55" customFormat="1" ht="15">
      <c r="A640" t="str">
        <f t="shared" si="9"/>
        <v>OberösterreichBäckerei</v>
      </c>
      <c r="B640">
        <v>640</v>
      </c>
      <c r="C640" t="s">
        <v>263</v>
      </c>
      <c r="D640" t="s">
        <v>45</v>
      </c>
      <c r="E640" s="51">
        <v>64</v>
      </c>
      <c r="F640" s="51">
        <v>63</v>
      </c>
      <c r="G640">
        <v>48</v>
      </c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</row>
    <row r="641" spans="1:54" s="55" customFormat="1" ht="15">
      <c r="A641" t="str">
        <f t="shared" si="9"/>
        <v>OberösterreichBacktechnologie (gültig bis: 31.08.2027)</v>
      </c>
      <c r="B641">
        <v>641</v>
      </c>
      <c r="C641" t="s">
        <v>263</v>
      </c>
      <c r="D641" t="s">
        <v>560</v>
      </c>
      <c r="E641" s="51">
        <v>6</v>
      </c>
      <c r="F641" s="51">
        <v>6</v>
      </c>
      <c r="G641">
        <v>9</v>
      </c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</row>
    <row r="642" spans="1:54" s="55" customFormat="1" ht="15">
      <c r="A642" t="str">
        <f t="shared" ref="A642:A705" si="10">C642&amp;D642</f>
        <v>OberösterreichBahnreise- und Mobilitätsservice (gültig bis: 30.06.2026)</v>
      </c>
      <c r="B642">
        <v>642</v>
      </c>
      <c r="C642" t="s">
        <v>263</v>
      </c>
      <c r="D642" t="s">
        <v>47</v>
      </c>
      <c r="E642" s="51">
        <v>2</v>
      </c>
      <c r="F642" s="51">
        <v>4</v>
      </c>
      <c r="G642">
        <v>7</v>
      </c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</row>
    <row r="643" spans="1:54" s="55" customFormat="1" ht="15">
      <c r="A643" t="str">
        <f t="shared" si="10"/>
        <v>OberösterreichBankkaufmann/Bankkauffrau</v>
      </c>
      <c r="B643">
        <v>643</v>
      </c>
      <c r="C643" t="s">
        <v>263</v>
      </c>
      <c r="D643" t="s">
        <v>48</v>
      </c>
      <c r="E643" s="51">
        <v>98</v>
      </c>
      <c r="F643" s="51">
        <v>113</v>
      </c>
      <c r="G643">
        <v>100</v>
      </c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</row>
    <row r="644" spans="1:54" s="55" customFormat="1" ht="15">
      <c r="A644" t="str">
        <f t="shared" si="10"/>
        <v>OberösterreichBautechnische Assistenz</v>
      </c>
      <c r="B644">
        <v>644</v>
      </c>
      <c r="C644" t="s">
        <v>263</v>
      </c>
      <c r="D644" t="s">
        <v>49</v>
      </c>
      <c r="E644" s="51">
        <v>31</v>
      </c>
      <c r="F644" s="51">
        <v>26</v>
      </c>
      <c r="G644">
        <v>18</v>
      </c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</row>
    <row r="645" spans="1:54" s="55" customFormat="1" ht="15">
      <c r="A645" t="str">
        <f t="shared" si="10"/>
        <v>OberösterreichBautechnischer Zeichner/Bautechnische Zeichnerin</v>
      </c>
      <c r="B645">
        <v>645</v>
      </c>
      <c r="C645" t="s">
        <v>263</v>
      </c>
      <c r="D645" t="s">
        <v>50</v>
      </c>
      <c r="E645" s="51">
        <v>50</v>
      </c>
      <c r="F645" s="51">
        <v>35</v>
      </c>
      <c r="G645">
        <v>29</v>
      </c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</row>
    <row r="646" spans="1:54" s="55" customFormat="1" ht="15">
      <c r="A646" t="str">
        <f t="shared" si="10"/>
        <v>OberösterreichBauwerksabdichtungstechnik</v>
      </c>
      <c r="B646">
        <v>646</v>
      </c>
      <c r="C646" t="s">
        <v>263</v>
      </c>
      <c r="D646" t="s">
        <v>51</v>
      </c>
      <c r="E646" s="51">
        <v>2</v>
      </c>
      <c r="F646" s="51">
        <v>2</v>
      </c>
      <c r="G646">
        <v>1</v>
      </c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</row>
    <row r="647" spans="1:54" s="55" customFormat="1" ht="15">
      <c r="A647" t="str">
        <f t="shared" si="10"/>
        <v>OberösterreichBekleidungsgestaltung</v>
      </c>
      <c r="B647">
        <v>647</v>
      </c>
      <c r="C647" t="s">
        <v>263</v>
      </c>
      <c r="D647" t="s">
        <v>53</v>
      </c>
      <c r="E647" s="51"/>
      <c r="F647" s="51">
        <v>1</v>
      </c>
      <c r="G647">
        <v>2</v>
      </c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</row>
    <row r="648" spans="1:54" s="55" customFormat="1" ht="15">
      <c r="A648" t="str">
        <f t="shared" si="10"/>
        <v>OberösterreichBerufsfotografie</v>
      </c>
      <c r="B648">
        <v>648</v>
      </c>
      <c r="C648" t="s">
        <v>263</v>
      </c>
      <c r="D648" t="s">
        <v>55</v>
      </c>
      <c r="E648" s="51">
        <v>3</v>
      </c>
      <c r="F648" s="51">
        <v>2</v>
      </c>
      <c r="G648">
        <v>3</v>
      </c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</row>
    <row r="649" spans="1:54" s="55" customFormat="1" ht="15">
      <c r="A649" t="str">
        <f t="shared" si="10"/>
        <v>OberösterreichBerufskraftfahrer/Berufskraftfahrerin</v>
      </c>
      <c r="B649">
        <v>649</v>
      </c>
      <c r="C649" t="s">
        <v>263</v>
      </c>
      <c r="D649" t="s">
        <v>56</v>
      </c>
      <c r="E649" s="51">
        <v>11</v>
      </c>
      <c r="F649" s="51">
        <v>11</v>
      </c>
      <c r="G649">
        <v>13</v>
      </c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</row>
    <row r="650" spans="1:54" s="55" customFormat="1" ht="15">
      <c r="A650" t="str">
        <f t="shared" si="10"/>
        <v>OberösterreichBeschriftungsdesign und Werbetechnik</v>
      </c>
      <c r="B650">
        <v>650</v>
      </c>
      <c r="C650" t="s">
        <v>263</v>
      </c>
      <c r="D650" t="s">
        <v>57</v>
      </c>
      <c r="E650" s="51">
        <v>17</v>
      </c>
      <c r="F650" s="51">
        <v>11</v>
      </c>
      <c r="G650">
        <v>9</v>
      </c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</row>
    <row r="651" spans="1:54" s="55" customFormat="1" ht="15">
      <c r="A651" t="str">
        <f t="shared" si="10"/>
        <v>OberösterreichBetonbau</v>
      </c>
      <c r="B651">
        <v>651</v>
      </c>
      <c r="C651" t="s">
        <v>263</v>
      </c>
      <c r="D651" t="s">
        <v>58</v>
      </c>
      <c r="E651" s="51">
        <v>201</v>
      </c>
      <c r="F651" s="51">
        <v>179</v>
      </c>
      <c r="G651">
        <v>169</v>
      </c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</row>
    <row r="652" spans="1:54" s="55" customFormat="1" ht="15">
      <c r="A652" t="str">
        <f t="shared" si="10"/>
        <v>OberösterreichBetonbauspezialist/Betonbauspezialistin (gültig bis: 31.08.2026)</v>
      </c>
      <c r="B652">
        <v>652</v>
      </c>
      <c r="C652" t="s">
        <v>263</v>
      </c>
      <c r="D652" t="s">
        <v>291</v>
      </c>
      <c r="E652" s="51">
        <v>6</v>
      </c>
      <c r="F652" s="51">
        <v>1</v>
      </c>
      <c r="G652">
        <v>1</v>
      </c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</row>
    <row r="653" spans="1:54" s="55" customFormat="1" ht="15">
      <c r="A653" t="str">
        <f t="shared" si="10"/>
        <v>OberösterreichBetonfertigteiltechnik</v>
      </c>
      <c r="B653">
        <v>653</v>
      </c>
      <c r="C653" t="s">
        <v>263</v>
      </c>
      <c r="D653" t="s">
        <v>59</v>
      </c>
      <c r="E653" s="51">
        <v>11</v>
      </c>
      <c r="F653" s="51">
        <v>9</v>
      </c>
      <c r="G653">
        <v>10</v>
      </c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</row>
    <row r="654" spans="1:54" s="55" customFormat="1" ht="15">
      <c r="A654" t="str">
        <f t="shared" si="10"/>
        <v>OberösterreichBetriebsdienstleister/Betriebsdienstleisterin</v>
      </c>
      <c r="B654">
        <v>654</v>
      </c>
      <c r="C654" t="s">
        <v>263</v>
      </c>
      <c r="D654" t="s">
        <v>60</v>
      </c>
      <c r="E654" s="51">
        <v>1</v>
      </c>
      <c r="F654" s="51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</row>
    <row r="655" spans="1:54" s="55" customFormat="1" ht="15">
      <c r="A655" t="str">
        <f t="shared" si="10"/>
        <v>OberösterreichBetriebslogistikkaufmann/Betriebslogistikkauffrau</v>
      </c>
      <c r="B655">
        <v>655</v>
      </c>
      <c r="C655" t="s">
        <v>263</v>
      </c>
      <c r="D655" t="s">
        <v>61</v>
      </c>
      <c r="E655" s="51">
        <v>259</v>
      </c>
      <c r="F655" s="51">
        <v>258</v>
      </c>
      <c r="G655">
        <v>261</v>
      </c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</row>
    <row r="656" spans="1:54" s="55" customFormat="1" ht="15">
      <c r="A656" t="str">
        <f t="shared" si="10"/>
        <v>OberösterreichBlechblasinstrumentenerzeuger/in</v>
      </c>
      <c r="B656">
        <v>656</v>
      </c>
      <c r="C656" t="s">
        <v>263</v>
      </c>
      <c r="D656" t="s">
        <v>65</v>
      </c>
      <c r="E656" s="51">
        <v>1</v>
      </c>
      <c r="F656" s="51">
        <v>1</v>
      </c>
      <c r="G656">
        <v>1</v>
      </c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</row>
    <row r="657" spans="1:54" s="55" customFormat="1" ht="15">
      <c r="A657" t="str">
        <f t="shared" si="10"/>
        <v>OberösterreichBodenleger/in</v>
      </c>
      <c r="B657">
        <v>657</v>
      </c>
      <c r="C657" t="s">
        <v>263</v>
      </c>
      <c r="D657" t="s">
        <v>66</v>
      </c>
      <c r="E657" s="51">
        <v>41</v>
      </c>
      <c r="F657" s="51">
        <v>43</v>
      </c>
      <c r="G657">
        <v>43</v>
      </c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</row>
    <row r="658" spans="1:54" s="55" customFormat="1" ht="15">
      <c r="A658" t="str">
        <f t="shared" si="10"/>
        <v>OberösterreichBootbauer/in</v>
      </c>
      <c r="B658">
        <v>658</v>
      </c>
      <c r="C658" t="s">
        <v>263</v>
      </c>
      <c r="D658" t="s">
        <v>67</v>
      </c>
      <c r="E658" s="51">
        <v>6</v>
      </c>
      <c r="F658" s="51">
        <v>4</v>
      </c>
      <c r="G658">
        <v>7</v>
      </c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</row>
    <row r="659" spans="1:54" s="55" customFormat="1" ht="15">
      <c r="A659" t="str">
        <f t="shared" si="10"/>
        <v>OberösterreichBrau- und Getränketechnik</v>
      </c>
      <c r="B659">
        <v>659</v>
      </c>
      <c r="C659" t="s">
        <v>263</v>
      </c>
      <c r="D659" t="s">
        <v>68</v>
      </c>
      <c r="E659" s="51">
        <v>15</v>
      </c>
      <c r="F659" s="51">
        <v>18</v>
      </c>
      <c r="G659">
        <v>17</v>
      </c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</row>
    <row r="660" spans="1:54" s="55" customFormat="1" ht="15">
      <c r="A660" t="str">
        <f t="shared" si="10"/>
        <v>OberösterreichBrunnen- und Grundbau</v>
      </c>
      <c r="B660">
        <v>660</v>
      </c>
      <c r="C660" t="s">
        <v>263</v>
      </c>
      <c r="D660" t="s">
        <v>69</v>
      </c>
      <c r="E660" s="51">
        <v>2</v>
      </c>
      <c r="F660" s="51">
        <v>2</v>
      </c>
      <c r="G660">
        <v>4</v>
      </c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</row>
    <row r="661" spans="1:54" s="55" customFormat="1" ht="15">
      <c r="A661" t="str">
        <f t="shared" si="10"/>
        <v>OberösterreichBuch- und Medienwirtschaft</v>
      </c>
      <c r="B661">
        <v>661</v>
      </c>
      <c r="C661" t="s">
        <v>263</v>
      </c>
      <c r="D661" t="s">
        <v>70</v>
      </c>
      <c r="E661" s="51">
        <v>4</v>
      </c>
      <c r="F661" s="51">
        <v>3</v>
      </c>
      <c r="G661">
        <v>3</v>
      </c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</row>
    <row r="662" spans="1:54" s="55" customFormat="1" ht="15">
      <c r="A662" t="str">
        <f t="shared" si="10"/>
        <v>OberösterreichBuchbindetechnik und Postpresstechnologie</v>
      </c>
      <c r="B662">
        <v>662</v>
      </c>
      <c r="C662" t="s">
        <v>263</v>
      </c>
      <c r="D662" t="s">
        <v>71</v>
      </c>
      <c r="E662" s="51"/>
      <c r="F662" s="51">
        <v>1</v>
      </c>
      <c r="G662">
        <v>1</v>
      </c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</row>
    <row r="663" spans="1:54" s="55" customFormat="1" ht="15">
      <c r="A663" t="str">
        <f t="shared" si="10"/>
        <v>OberösterreichBüchsenmacher/in</v>
      </c>
      <c r="B663">
        <v>663</v>
      </c>
      <c r="C663" t="s">
        <v>263</v>
      </c>
      <c r="D663" t="s">
        <v>72</v>
      </c>
      <c r="E663" s="51">
        <v>1</v>
      </c>
      <c r="F663" s="51">
        <v>1</v>
      </c>
      <c r="G663">
        <v>1</v>
      </c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</row>
    <row r="664" spans="1:54" s="55" customFormat="1" ht="15">
      <c r="A664" t="str">
        <f t="shared" si="10"/>
        <v>OberösterreichBürokaufmann/Bürokauffrau</v>
      </c>
      <c r="B664">
        <v>664</v>
      </c>
      <c r="C664" t="s">
        <v>263</v>
      </c>
      <c r="D664" t="s">
        <v>73</v>
      </c>
      <c r="E664" s="51">
        <v>195</v>
      </c>
      <c r="F664" s="51">
        <v>197</v>
      </c>
      <c r="G664">
        <v>176</v>
      </c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</row>
    <row r="665" spans="1:54" s="55" customFormat="1" ht="15">
      <c r="A665" t="str">
        <f t="shared" si="10"/>
        <v>OberösterreichChemieverfahrenstechnik</v>
      </c>
      <c r="B665">
        <v>665</v>
      </c>
      <c r="C665" t="s">
        <v>263</v>
      </c>
      <c r="D665" t="s">
        <v>75</v>
      </c>
      <c r="E665" s="51">
        <v>135</v>
      </c>
      <c r="F665" s="51">
        <v>125</v>
      </c>
      <c r="G665">
        <v>108</v>
      </c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</row>
    <row r="666" spans="1:54" s="55" customFormat="1" ht="15">
      <c r="A666" t="str">
        <f t="shared" si="10"/>
        <v>OberösterreichChocolatier/Chocolatière</v>
      </c>
      <c r="B666">
        <v>666</v>
      </c>
      <c r="C666" t="s">
        <v>263</v>
      </c>
      <c r="D666" t="s">
        <v>77</v>
      </c>
      <c r="E666" s="51">
        <v>2</v>
      </c>
      <c r="F666" s="51">
        <v>2</v>
      </c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</row>
    <row r="667" spans="1:54" s="55" customFormat="1" ht="15">
      <c r="A667" t="str">
        <f t="shared" si="10"/>
        <v>OberösterreichDachdecker/Dachdeckerin</v>
      </c>
      <c r="B667">
        <v>667</v>
      </c>
      <c r="C667" t="s">
        <v>263</v>
      </c>
      <c r="D667" t="s">
        <v>78</v>
      </c>
      <c r="E667" s="51">
        <v>123</v>
      </c>
      <c r="F667" s="51">
        <v>127</v>
      </c>
      <c r="G667">
        <v>137</v>
      </c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</row>
    <row r="668" spans="1:54" s="55" customFormat="1" ht="15">
      <c r="A668" t="str">
        <f t="shared" si="10"/>
        <v>OberösterreichDrogist/Drogistin</v>
      </c>
      <c r="B668">
        <v>668</v>
      </c>
      <c r="C668" t="s">
        <v>263</v>
      </c>
      <c r="D668" t="s">
        <v>80</v>
      </c>
      <c r="E668" s="51"/>
      <c r="F668" s="51">
        <v>2</v>
      </c>
      <c r="G668">
        <v>2</v>
      </c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</row>
    <row r="669" spans="1:54" s="55" customFormat="1" ht="15">
      <c r="A669" t="str">
        <f t="shared" si="10"/>
        <v>OberösterreichDrucktechnik</v>
      </c>
      <c r="B669">
        <v>669</v>
      </c>
      <c r="C669" t="s">
        <v>263</v>
      </c>
      <c r="D669" t="s">
        <v>81</v>
      </c>
      <c r="E669" s="51">
        <v>15</v>
      </c>
      <c r="F669" s="51">
        <v>17</v>
      </c>
      <c r="G669">
        <v>17</v>
      </c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</row>
    <row r="670" spans="1:54" s="55" customFormat="1" ht="15">
      <c r="A670" t="str">
        <f t="shared" si="10"/>
        <v>OberösterreichDruckvorstufentechniker/in</v>
      </c>
      <c r="B670">
        <v>670</v>
      </c>
      <c r="C670" t="s">
        <v>263</v>
      </c>
      <c r="D670" t="s">
        <v>82</v>
      </c>
      <c r="E670" s="51">
        <v>2</v>
      </c>
      <c r="F670" s="51">
        <v>2</v>
      </c>
      <c r="G670">
        <v>3</v>
      </c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</row>
    <row r="671" spans="1:54" s="55" customFormat="1" ht="15">
      <c r="A671" t="str">
        <f t="shared" si="10"/>
        <v>OberösterreichE-Commerce-Kaufmann/E-Commerce-Kauffrau</v>
      </c>
      <c r="B671">
        <v>671</v>
      </c>
      <c r="C671" t="s">
        <v>263</v>
      </c>
      <c r="D671" t="s">
        <v>83</v>
      </c>
      <c r="E671" s="51">
        <v>23</v>
      </c>
      <c r="F671" s="51">
        <v>19</v>
      </c>
      <c r="G671">
        <v>22</v>
      </c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</row>
    <row r="672" spans="1:54" s="55" customFormat="1" ht="15">
      <c r="A672" t="str">
        <f t="shared" si="10"/>
        <v>OberösterreichEDV-Kaufmann/-frau</v>
      </c>
      <c r="B672">
        <v>672</v>
      </c>
      <c r="C672" t="s">
        <v>263</v>
      </c>
      <c r="D672" t="s">
        <v>84</v>
      </c>
      <c r="E672" s="51">
        <v>10</v>
      </c>
      <c r="F672" s="51">
        <v>11</v>
      </c>
      <c r="G672">
        <v>6</v>
      </c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</row>
    <row r="673" spans="1:54" s="55" customFormat="1" ht="15">
      <c r="A673" t="str">
        <f t="shared" si="10"/>
        <v>OberösterreichEinkäufer/Einkäuferin</v>
      </c>
      <c r="B673">
        <v>673</v>
      </c>
      <c r="C673" t="s">
        <v>263</v>
      </c>
      <c r="D673" t="s">
        <v>85</v>
      </c>
      <c r="E673" s="51">
        <v>11</v>
      </c>
      <c r="F673" s="51">
        <v>12</v>
      </c>
      <c r="G673">
        <v>10</v>
      </c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</row>
    <row r="674" spans="1:54" s="55" customFormat="1" ht="15">
      <c r="A674" t="str">
        <f t="shared" si="10"/>
        <v>OberösterreichEinzelhandel</v>
      </c>
      <c r="B674">
        <v>674</v>
      </c>
      <c r="C674" t="s">
        <v>263</v>
      </c>
      <c r="D674" t="s">
        <v>86</v>
      </c>
      <c r="E674" s="51">
        <v>617</v>
      </c>
      <c r="F674" s="51">
        <v>616</v>
      </c>
      <c r="G674">
        <v>655</v>
      </c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</row>
    <row r="675" spans="1:54" s="55" customFormat="1" ht="15">
      <c r="A675" t="str">
        <f t="shared" si="10"/>
        <v>OberösterreichEinzelhandel - Schwerpunkt Digitaler Verkauf</v>
      </c>
      <c r="B675">
        <v>675</v>
      </c>
      <c r="C675" t="s">
        <v>263</v>
      </c>
      <c r="D675" t="s">
        <v>343</v>
      </c>
      <c r="E675" s="51"/>
      <c r="F675" s="51">
        <v>1</v>
      </c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</row>
    <row r="676" spans="1:54" s="55" customFormat="1" ht="15">
      <c r="A676" t="str">
        <f t="shared" si="10"/>
        <v>OberösterreichElektronik</v>
      </c>
      <c r="B676">
        <v>676</v>
      </c>
      <c r="C676" t="s">
        <v>263</v>
      </c>
      <c r="D676" t="s">
        <v>88</v>
      </c>
      <c r="E676" s="51">
        <v>130</v>
      </c>
      <c r="F676" s="51">
        <v>128</v>
      </c>
      <c r="G676">
        <v>113</v>
      </c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</row>
    <row r="677" spans="1:54" s="55" customFormat="1" ht="15">
      <c r="A677" t="str">
        <f t="shared" si="10"/>
        <v>OberösterreichElektrotechnik</v>
      </c>
      <c r="B677">
        <v>677</v>
      </c>
      <c r="C677" t="s">
        <v>263</v>
      </c>
      <c r="D677" t="s">
        <v>89</v>
      </c>
      <c r="E677" s="51">
        <v>1752</v>
      </c>
      <c r="F677" s="51">
        <v>1753</v>
      </c>
      <c r="G677">
        <v>1676</v>
      </c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</row>
    <row r="678" spans="1:54" s="55" customFormat="1" ht="15">
      <c r="A678" t="str">
        <f t="shared" si="10"/>
        <v>OberösterreichEntsorgungs- und Recyclingfachkraft</v>
      </c>
      <c r="B678">
        <v>678</v>
      </c>
      <c r="C678" t="s">
        <v>263</v>
      </c>
      <c r="D678" t="s">
        <v>90</v>
      </c>
      <c r="E678" s="51">
        <v>1</v>
      </c>
      <c r="F678" s="51">
        <v>2</v>
      </c>
      <c r="G678">
        <v>2</v>
      </c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</row>
    <row r="679" spans="1:54" s="55" customFormat="1" ht="15">
      <c r="A679" t="str">
        <f t="shared" si="10"/>
        <v>OberösterreichEventkaufmann/Eventkauffrau (gültig bis: 31.08.2026)</v>
      </c>
      <c r="B679">
        <v>679</v>
      </c>
      <c r="C679" t="s">
        <v>263</v>
      </c>
      <c r="D679" t="s">
        <v>91</v>
      </c>
      <c r="E679" s="51">
        <v>1</v>
      </c>
      <c r="F679" s="51">
        <v>2</v>
      </c>
      <c r="G679">
        <v>1</v>
      </c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</row>
    <row r="680" spans="1:54" s="55" customFormat="1" ht="15">
      <c r="A680" t="str">
        <f t="shared" si="10"/>
        <v>OberösterreichFahrradmechatronik (gültig bis: 31.12.2026)</v>
      </c>
      <c r="B680">
        <v>680</v>
      </c>
      <c r="C680" t="s">
        <v>263</v>
      </c>
      <c r="D680" t="s">
        <v>92</v>
      </c>
      <c r="E680" s="51">
        <v>40</v>
      </c>
      <c r="F680" s="51">
        <v>35</v>
      </c>
      <c r="G680">
        <v>31</v>
      </c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</row>
    <row r="681" spans="1:54" s="55" customFormat="1" ht="15">
      <c r="A681" t="str">
        <f t="shared" si="10"/>
        <v>OberösterreichFaserverbundtechnik (gültig bis: 31.12.2030)</v>
      </c>
      <c r="B681">
        <v>681</v>
      </c>
      <c r="C681" t="s">
        <v>263</v>
      </c>
      <c r="D681" t="s">
        <v>93</v>
      </c>
      <c r="E681" s="51"/>
      <c r="F681" s="51">
        <v>6</v>
      </c>
      <c r="G681">
        <v>9</v>
      </c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</row>
    <row r="682" spans="1:54" s="55" customFormat="1" ht="15">
      <c r="A682" t="str">
        <f t="shared" si="10"/>
        <v>OberösterreichFertigteilhausbau</v>
      </c>
      <c r="B682">
        <v>682</v>
      </c>
      <c r="C682" t="s">
        <v>263</v>
      </c>
      <c r="D682" t="s">
        <v>97</v>
      </c>
      <c r="E682" s="51">
        <v>50</v>
      </c>
      <c r="F682" s="51">
        <v>49</v>
      </c>
      <c r="G682">
        <v>38</v>
      </c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</row>
    <row r="683" spans="1:54" s="55" customFormat="1" ht="15">
      <c r="A683" t="str">
        <f t="shared" si="10"/>
        <v>OberösterreichFertigungsmesstechnik (gültig bis: 31.08.2027)</v>
      </c>
      <c r="B683">
        <v>683</v>
      </c>
      <c r="C683" t="s">
        <v>263</v>
      </c>
      <c r="D683" t="s">
        <v>98</v>
      </c>
      <c r="E683" s="51">
        <v>4</v>
      </c>
      <c r="F683" s="51">
        <v>6</v>
      </c>
      <c r="G683">
        <v>6</v>
      </c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</row>
    <row r="684" spans="1:54" s="55" customFormat="1" ht="15">
      <c r="A684" t="str">
        <f t="shared" si="10"/>
        <v>OberösterreichFinanz- und Rechnungswesenassistenz</v>
      </c>
      <c r="B684">
        <v>684</v>
      </c>
      <c r="C684" t="s">
        <v>263</v>
      </c>
      <c r="D684" t="s">
        <v>99</v>
      </c>
      <c r="E684" s="51">
        <v>8</v>
      </c>
      <c r="F684" s="51">
        <v>9</v>
      </c>
      <c r="G684">
        <v>7</v>
      </c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</row>
    <row r="685" spans="1:54" s="55" customFormat="1" ht="15">
      <c r="A685" t="str">
        <f t="shared" si="10"/>
        <v>OberösterreichFinanzdienstleistungskaufmann/ Finanzdienstleistungskauffrau</v>
      </c>
      <c r="B685">
        <v>685</v>
      </c>
      <c r="C685" t="s">
        <v>263</v>
      </c>
      <c r="D685" t="s">
        <v>100</v>
      </c>
      <c r="E685" s="51">
        <v>1</v>
      </c>
      <c r="F685" s="51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</row>
    <row r="686" spans="1:54" s="55" customFormat="1" ht="15">
      <c r="A686" t="str">
        <f t="shared" si="10"/>
        <v>OberösterreichFitnessbetreuung</v>
      </c>
      <c r="B686">
        <v>686</v>
      </c>
      <c r="C686" t="s">
        <v>263</v>
      </c>
      <c r="D686" t="s">
        <v>101</v>
      </c>
      <c r="E686" s="51">
        <v>14</v>
      </c>
      <c r="F686" s="51">
        <v>17</v>
      </c>
      <c r="G686">
        <v>17</v>
      </c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</row>
    <row r="687" spans="1:54" s="55" customFormat="1" ht="15">
      <c r="A687" t="str">
        <f t="shared" si="10"/>
        <v>OberösterreichFleischverarbeitung</v>
      </c>
      <c r="B687">
        <v>687</v>
      </c>
      <c r="C687" t="s">
        <v>263</v>
      </c>
      <c r="D687" t="s">
        <v>103</v>
      </c>
      <c r="E687" s="51">
        <v>65</v>
      </c>
      <c r="F687" s="51">
        <v>59</v>
      </c>
      <c r="G687">
        <v>45</v>
      </c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</row>
    <row r="688" spans="1:54" s="55" customFormat="1" ht="15">
      <c r="A688" t="str">
        <f t="shared" si="10"/>
        <v>OberösterreichFlorist/Floristin</v>
      </c>
      <c r="B688">
        <v>688</v>
      </c>
      <c r="C688" t="s">
        <v>263</v>
      </c>
      <c r="D688" t="s">
        <v>105</v>
      </c>
      <c r="E688" s="51">
        <v>2</v>
      </c>
      <c r="F688" s="51">
        <v>4</v>
      </c>
      <c r="G688">
        <v>3</v>
      </c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</row>
    <row r="689" spans="1:54" s="55" customFormat="1" ht="15">
      <c r="A689" t="str">
        <f t="shared" si="10"/>
        <v>OberösterreichForsttechnik</v>
      </c>
      <c r="B689">
        <v>689</v>
      </c>
      <c r="C689" t="s">
        <v>263</v>
      </c>
      <c r="D689" t="s">
        <v>106</v>
      </c>
      <c r="E689" s="51">
        <v>5</v>
      </c>
      <c r="F689" s="51">
        <v>6</v>
      </c>
      <c r="G689">
        <v>4</v>
      </c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</row>
    <row r="690" spans="1:54" s="55" customFormat="1" ht="15">
      <c r="A690" t="str">
        <f t="shared" si="10"/>
        <v>OberösterreichFoto- und Multimediakaufmann/-frau</v>
      </c>
      <c r="B690">
        <v>690</v>
      </c>
      <c r="C690" t="s">
        <v>263</v>
      </c>
      <c r="D690" t="s">
        <v>107</v>
      </c>
      <c r="E690" s="51">
        <v>1</v>
      </c>
      <c r="F690" s="51">
        <v>1</v>
      </c>
      <c r="G690">
        <v>2</v>
      </c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</row>
    <row r="691" spans="1:54" s="55" customFormat="1" ht="15">
      <c r="A691" t="str">
        <f t="shared" si="10"/>
        <v>OberösterreichFriseur (Stylist)/Friseurin (Stylistin)</v>
      </c>
      <c r="B691">
        <v>691</v>
      </c>
      <c r="C691" t="s">
        <v>263</v>
      </c>
      <c r="D691" t="s">
        <v>109</v>
      </c>
      <c r="E691" s="51">
        <v>33</v>
      </c>
      <c r="F691" s="51">
        <v>34</v>
      </c>
      <c r="G691">
        <v>40</v>
      </c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</row>
    <row r="692" spans="1:54" s="55" customFormat="1" ht="15">
      <c r="A692" t="str">
        <f t="shared" si="10"/>
        <v>OberösterreichGarten- und Grünflächengestaltung</v>
      </c>
      <c r="B692">
        <v>692</v>
      </c>
      <c r="C692" t="s">
        <v>263</v>
      </c>
      <c r="D692" t="s">
        <v>110</v>
      </c>
      <c r="E692" s="51">
        <v>61</v>
      </c>
      <c r="F692" s="51">
        <v>62</v>
      </c>
      <c r="G692">
        <v>67</v>
      </c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</row>
    <row r="693" spans="1:54" s="55" customFormat="1" ht="15">
      <c r="A693" t="str">
        <f t="shared" si="10"/>
        <v>OberösterreichGastronomiefachmann/Gastronomiefachfrau</v>
      </c>
      <c r="B693">
        <v>693</v>
      </c>
      <c r="C693" t="s">
        <v>263</v>
      </c>
      <c r="D693" t="s">
        <v>111</v>
      </c>
      <c r="E693" s="51">
        <v>112</v>
      </c>
      <c r="F693" s="51">
        <v>134</v>
      </c>
      <c r="G693">
        <v>142</v>
      </c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</row>
    <row r="694" spans="1:54" s="55" customFormat="1" ht="15">
      <c r="A694" t="str">
        <f t="shared" si="10"/>
        <v>OberösterreichGeoinformationstechnik (gültig bis: 30.06.2024)</v>
      </c>
      <c r="B694">
        <v>694</v>
      </c>
      <c r="C694" t="s">
        <v>263</v>
      </c>
      <c r="D694" t="s">
        <v>112</v>
      </c>
      <c r="E694" s="51">
        <v>3</v>
      </c>
      <c r="F694" s="51">
        <v>2</v>
      </c>
      <c r="G694">
        <v>1</v>
      </c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</row>
    <row r="695" spans="1:54" s="55" customFormat="1" ht="15">
      <c r="A695" t="str">
        <f t="shared" si="10"/>
        <v>OberösterreichGießereitechnik</v>
      </c>
      <c r="B695">
        <v>695</v>
      </c>
      <c r="C695" t="s">
        <v>263</v>
      </c>
      <c r="D695" t="s">
        <v>114</v>
      </c>
      <c r="E695" s="51">
        <v>3</v>
      </c>
      <c r="F695" s="51">
        <v>7</v>
      </c>
      <c r="G695">
        <v>5</v>
      </c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</row>
    <row r="696" spans="1:54" s="55" customFormat="1" ht="15">
      <c r="A696" t="str">
        <f t="shared" si="10"/>
        <v>OberösterreichGlasbautechnik</v>
      </c>
      <c r="B696">
        <v>696</v>
      </c>
      <c r="C696" t="s">
        <v>263</v>
      </c>
      <c r="D696" t="s">
        <v>115</v>
      </c>
      <c r="E696" s="51">
        <v>19</v>
      </c>
      <c r="F696" s="51">
        <v>19</v>
      </c>
      <c r="G696">
        <v>13</v>
      </c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</row>
    <row r="697" spans="1:54" s="55" customFormat="1" ht="15">
      <c r="A697" t="str">
        <f t="shared" si="10"/>
        <v>OberösterreichGold- und Silberschmied/in und Juwelier/in</v>
      </c>
      <c r="B697">
        <v>697</v>
      </c>
      <c r="C697" t="s">
        <v>263</v>
      </c>
      <c r="D697" t="s">
        <v>120</v>
      </c>
      <c r="E697" s="51">
        <v>1</v>
      </c>
      <c r="F697" s="51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</row>
    <row r="698" spans="1:54" s="55" customFormat="1" ht="15">
      <c r="A698" t="str">
        <f t="shared" si="10"/>
        <v>OberösterreichGroßhandelskaufmann/Großhandelskauffrau</v>
      </c>
      <c r="B698">
        <v>698</v>
      </c>
      <c r="C698" t="s">
        <v>263</v>
      </c>
      <c r="D698" t="s">
        <v>122</v>
      </c>
      <c r="E698" s="51">
        <v>144</v>
      </c>
      <c r="F698" s="51">
        <v>149</v>
      </c>
      <c r="G698">
        <v>127</v>
      </c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</row>
    <row r="699" spans="1:54" s="55" customFormat="1" ht="15">
      <c r="A699" t="str">
        <f t="shared" si="10"/>
        <v>OberösterreichHafner/in</v>
      </c>
      <c r="B699">
        <v>699</v>
      </c>
      <c r="C699" t="s">
        <v>263</v>
      </c>
      <c r="D699" t="s">
        <v>123</v>
      </c>
      <c r="E699" s="51">
        <v>13</v>
      </c>
      <c r="F699" s="51">
        <v>8</v>
      </c>
      <c r="G699">
        <v>5</v>
      </c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</row>
    <row r="700" spans="1:54" s="55" customFormat="1" ht="15">
      <c r="A700" t="str">
        <f t="shared" si="10"/>
        <v>OberösterreichHarmonikamacher/in</v>
      </c>
      <c r="B700">
        <v>700</v>
      </c>
      <c r="C700" t="s">
        <v>263</v>
      </c>
      <c r="D700" t="s">
        <v>125</v>
      </c>
      <c r="E700" s="51"/>
      <c r="F700" s="51">
        <v>1</v>
      </c>
      <c r="G700">
        <v>1</v>
      </c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</row>
    <row r="701" spans="1:54" s="55" customFormat="1" ht="15">
      <c r="A701" t="str">
        <f t="shared" si="10"/>
        <v>OberösterreichHochbau (gültig bis: 31.12.2027)</v>
      </c>
      <c r="B701">
        <v>701</v>
      </c>
      <c r="C701" t="s">
        <v>263</v>
      </c>
      <c r="D701" t="s">
        <v>562</v>
      </c>
      <c r="E701" s="51">
        <v>295</v>
      </c>
      <c r="F701" s="51">
        <v>275</v>
      </c>
      <c r="G701">
        <v>277</v>
      </c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</row>
    <row r="702" spans="1:54" s="55" customFormat="1" ht="15">
      <c r="A702" t="str">
        <f t="shared" si="10"/>
        <v>OberösterreichHochbauspezialist/Hochbauspezialistin (gültig bis: 31.08.2026)</v>
      </c>
      <c r="B702">
        <v>702</v>
      </c>
      <c r="C702" t="s">
        <v>263</v>
      </c>
      <c r="D702" t="s">
        <v>126</v>
      </c>
      <c r="E702" s="51">
        <v>22</v>
      </c>
      <c r="F702" s="51">
        <v>11</v>
      </c>
      <c r="G702">
        <v>13</v>
      </c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</row>
    <row r="703" spans="1:54" s="55" customFormat="1" ht="15">
      <c r="A703" t="str">
        <f t="shared" si="10"/>
        <v>OberösterreichHolztechnik</v>
      </c>
      <c r="B703">
        <v>703</v>
      </c>
      <c r="C703" t="s">
        <v>263</v>
      </c>
      <c r="D703" t="s">
        <v>131</v>
      </c>
      <c r="E703" s="51">
        <v>48</v>
      </c>
      <c r="F703" s="51">
        <v>41</v>
      </c>
      <c r="G703">
        <v>40</v>
      </c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</row>
    <row r="704" spans="1:54" s="55" customFormat="1" ht="15">
      <c r="A704" t="str">
        <f t="shared" si="10"/>
        <v>OberösterreichHörgeräteakustiker/in</v>
      </c>
      <c r="B704">
        <v>704</v>
      </c>
      <c r="C704" t="s">
        <v>263</v>
      </c>
      <c r="D704" t="s">
        <v>132</v>
      </c>
      <c r="E704" s="51">
        <v>14</v>
      </c>
      <c r="F704" s="51">
        <v>10</v>
      </c>
      <c r="G704">
        <v>11</v>
      </c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</row>
    <row r="705" spans="1:54" s="55" customFormat="1" ht="15">
      <c r="A705" t="str">
        <f t="shared" si="10"/>
        <v>OberösterreichHotel- und Gastgewerbeassistent/in</v>
      </c>
      <c r="B705">
        <v>705</v>
      </c>
      <c r="C705" t="s">
        <v>263</v>
      </c>
      <c r="D705" t="s">
        <v>133</v>
      </c>
      <c r="E705" s="51">
        <v>15</v>
      </c>
      <c r="F705" s="51">
        <v>18</v>
      </c>
      <c r="G705">
        <v>13</v>
      </c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</row>
    <row r="706" spans="1:54" s="55" customFormat="1" ht="15">
      <c r="A706" t="str">
        <f t="shared" ref="A706:A769" si="11">C706&amp;D706</f>
        <v>OberösterreichHotel- und Restaurantfachmann/Hotel- und Restaurantfachfrau</v>
      </c>
      <c r="B706">
        <v>706</v>
      </c>
      <c r="C706" t="s">
        <v>263</v>
      </c>
      <c r="D706" t="s">
        <v>134</v>
      </c>
      <c r="E706" s="51">
        <v>14</v>
      </c>
      <c r="F706" s="51">
        <v>12</v>
      </c>
      <c r="G706">
        <v>13</v>
      </c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</row>
    <row r="707" spans="1:54" s="55" customFormat="1" ht="15">
      <c r="A707" t="str">
        <f t="shared" si="11"/>
        <v>OberösterreichHufschmied/in</v>
      </c>
      <c r="B707">
        <v>707</v>
      </c>
      <c r="C707" t="s">
        <v>263</v>
      </c>
      <c r="D707" t="s">
        <v>136</v>
      </c>
      <c r="E707" s="51">
        <v>2</v>
      </c>
      <c r="F707" s="51">
        <v>2</v>
      </c>
      <c r="G707">
        <v>2</v>
      </c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</row>
    <row r="708" spans="1:54" s="55" customFormat="1" ht="15">
      <c r="A708" t="str">
        <f t="shared" si="11"/>
        <v>OberösterreichImmobilienkaufmann/Immobilienkauffrau</v>
      </c>
      <c r="B708">
        <v>708</v>
      </c>
      <c r="C708" t="s">
        <v>263</v>
      </c>
      <c r="D708" t="s">
        <v>137</v>
      </c>
      <c r="E708" s="51">
        <v>10</v>
      </c>
      <c r="F708" s="51">
        <v>11</v>
      </c>
      <c r="G708">
        <v>7</v>
      </c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</row>
    <row r="709" spans="1:54" s="55" customFormat="1" ht="15">
      <c r="A709" t="str">
        <f t="shared" si="11"/>
        <v>OberösterreichIndustriekaufmann/Industriekauffrau (gültig bis: 31.08.2026)</v>
      </c>
      <c r="B709">
        <v>709</v>
      </c>
      <c r="C709" t="s">
        <v>263</v>
      </c>
      <c r="D709" t="s">
        <v>138</v>
      </c>
      <c r="E709" s="51">
        <v>38</v>
      </c>
      <c r="F709" s="51">
        <v>37</v>
      </c>
      <c r="G709">
        <v>30</v>
      </c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</row>
    <row r="710" spans="1:54" s="55" customFormat="1" ht="15">
      <c r="A710" t="str">
        <f t="shared" si="11"/>
        <v>OberösterreichInformationstechnologie</v>
      </c>
      <c r="B710">
        <v>710</v>
      </c>
      <c r="C710" t="s">
        <v>263</v>
      </c>
      <c r="D710" t="s">
        <v>34</v>
      </c>
      <c r="E710" s="51">
        <v>443</v>
      </c>
      <c r="F710" s="51">
        <v>447</v>
      </c>
      <c r="G710">
        <v>424</v>
      </c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</row>
    <row r="711" spans="1:54" s="55" customFormat="1" ht="15">
      <c r="A711" t="str">
        <f t="shared" si="11"/>
        <v>OberösterreichInstallations- und Gebäudetechnik</v>
      </c>
      <c r="B711">
        <v>711</v>
      </c>
      <c r="C711" t="s">
        <v>263</v>
      </c>
      <c r="D711" t="s">
        <v>141</v>
      </c>
      <c r="E711" s="51">
        <v>757</v>
      </c>
      <c r="F711" s="51">
        <v>728</v>
      </c>
      <c r="G711">
        <v>693</v>
      </c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</row>
    <row r="712" spans="1:54" s="55" customFormat="1" ht="15">
      <c r="A712" t="str">
        <f t="shared" si="11"/>
        <v>OberösterreichKälteanlagentechnik</v>
      </c>
      <c r="B712">
        <v>712</v>
      </c>
      <c r="C712" t="s">
        <v>263</v>
      </c>
      <c r="D712" t="s">
        <v>142</v>
      </c>
      <c r="E712" s="51">
        <v>72</v>
      </c>
      <c r="F712" s="51">
        <v>68</v>
      </c>
      <c r="G712">
        <v>65</v>
      </c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</row>
    <row r="713" spans="1:54" s="55" customFormat="1" ht="15">
      <c r="A713" t="str">
        <f t="shared" si="11"/>
        <v>OberösterreichKanzleiassistent/Kanzleiassistentin</v>
      </c>
      <c r="B713">
        <v>713</v>
      </c>
      <c r="C713" t="s">
        <v>263</v>
      </c>
      <c r="D713" t="s">
        <v>143</v>
      </c>
      <c r="E713" s="51">
        <v>1</v>
      </c>
      <c r="F713" s="51">
        <v>1</v>
      </c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</row>
    <row r="714" spans="1:54" s="55" customFormat="1" ht="15">
      <c r="A714" t="str">
        <f t="shared" si="11"/>
        <v>OberösterreichKarosseriebautechnik</v>
      </c>
      <c r="B714">
        <v>714</v>
      </c>
      <c r="C714" t="s">
        <v>263</v>
      </c>
      <c r="D714" t="s">
        <v>31</v>
      </c>
      <c r="E714" s="51">
        <v>231</v>
      </c>
      <c r="F714" s="51">
        <v>219</v>
      </c>
      <c r="G714">
        <v>232</v>
      </c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</row>
    <row r="715" spans="1:54" s="55" customFormat="1" ht="15">
      <c r="A715" t="str">
        <f t="shared" si="11"/>
        <v>OberösterreichKeramiker/in</v>
      </c>
      <c r="B715">
        <v>715</v>
      </c>
      <c r="C715" t="s">
        <v>263</v>
      </c>
      <c r="D715" t="s">
        <v>145</v>
      </c>
      <c r="E715" s="51">
        <v>1</v>
      </c>
      <c r="F715" s="51">
        <v>1</v>
      </c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</row>
    <row r="716" spans="1:54" s="55" customFormat="1" ht="15">
      <c r="A716" t="str">
        <f t="shared" si="11"/>
        <v>OberösterreichKoch/Köchin</v>
      </c>
      <c r="B716">
        <v>716</v>
      </c>
      <c r="C716" t="s">
        <v>263</v>
      </c>
      <c r="D716" t="s">
        <v>148</v>
      </c>
      <c r="E716" s="51">
        <v>251</v>
      </c>
      <c r="F716" s="51">
        <v>245</v>
      </c>
      <c r="G716">
        <v>266</v>
      </c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</row>
    <row r="717" spans="1:54" s="55" customFormat="1" ht="15">
      <c r="A717" t="str">
        <f t="shared" si="11"/>
        <v>OberösterreichKonditorei (Zuckerbäckerei)</v>
      </c>
      <c r="B717">
        <v>717</v>
      </c>
      <c r="C717" t="s">
        <v>263</v>
      </c>
      <c r="D717" t="s">
        <v>149</v>
      </c>
      <c r="E717" s="51">
        <v>30</v>
      </c>
      <c r="F717" s="51">
        <v>32</v>
      </c>
      <c r="G717">
        <v>24</v>
      </c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</row>
    <row r="718" spans="1:54" s="55" customFormat="1" ht="15">
      <c r="A718" t="str">
        <f t="shared" si="11"/>
        <v>OberösterreichKonstrukteur/in</v>
      </c>
      <c r="B718">
        <v>718</v>
      </c>
      <c r="C718" t="s">
        <v>263</v>
      </c>
      <c r="D718" t="s">
        <v>150</v>
      </c>
      <c r="E718" s="51">
        <v>182</v>
      </c>
      <c r="F718" s="51">
        <v>173</v>
      </c>
      <c r="G718">
        <v>169</v>
      </c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</row>
    <row r="719" spans="1:54" s="55" customFormat="1" ht="15">
      <c r="A719" t="str">
        <f t="shared" si="11"/>
        <v>OberösterreichKraftfahrzeugtechnik</v>
      </c>
      <c r="B719">
        <v>719</v>
      </c>
      <c r="C719" t="s">
        <v>263</v>
      </c>
      <c r="D719" t="s">
        <v>4</v>
      </c>
      <c r="E719" s="51">
        <v>1400</v>
      </c>
      <c r="F719" s="51">
        <v>1443</v>
      </c>
      <c r="G719">
        <v>1441</v>
      </c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</row>
    <row r="720" spans="1:54" s="55" customFormat="1" ht="15">
      <c r="A720" t="str">
        <f t="shared" si="11"/>
        <v>OberösterreichKunststofftechnologie</v>
      </c>
      <c r="B720">
        <v>720</v>
      </c>
      <c r="C720" t="s">
        <v>263</v>
      </c>
      <c r="D720" t="s">
        <v>152</v>
      </c>
      <c r="E720" s="51">
        <v>86</v>
      </c>
      <c r="F720" s="51">
        <v>74</v>
      </c>
      <c r="G720">
        <v>57</v>
      </c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</row>
    <row r="721" spans="1:54" s="55" customFormat="1" ht="15">
      <c r="A721" t="str">
        <f t="shared" si="11"/>
        <v>OberösterreichKunststoffverfahrenstechnik</v>
      </c>
      <c r="B721">
        <v>721</v>
      </c>
      <c r="C721" t="s">
        <v>263</v>
      </c>
      <c r="D721" t="s">
        <v>153</v>
      </c>
      <c r="E721" s="51">
        <v>113</v>
      </c>
      <c r="F721" s="51">
        <v>106</v>
      </c>
      <c r="G721">
        <v>109</v>
      </c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</row>
    <row r="722" spans="1:54" s="55" customFormat="1" ht="15">
      <c r="A722" t="str">
        <f t="shared" si="11"/>
        <v>OberösterreichLackiertechnik</v>
      </c>
      <c r="B722">
        <v>722</v>
      </c>
      <c r="C722" t="s">
        <v>263</v>
      </c>
      <c r="D722" t="s">
        <v>156</v>
      </c>
      <c r="E722" s="51">
        <v>23</v>
      </c>
      <c r="F722" s="51">
        <v>28</v>
      </c>
      <c r="G722">
        <v>28</v>
      </c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</row>
    <row r="723" spans="1:54" s="55" customFormat="1" ht="15">
      <c r="A723" t="str">
        <f t="shared" si="11"/>
        <v>OberösterreichLand- und Baumaschinentechnik</v>
      </c>
      <c r="B723">
        <v>723</v>
      </c>
      <c r="C723" t="s">
        <v>263</v>
      </c>
      <c r="D723" t="s">
        <v>157</v>
      </c>
      <c r="E723" s="51">
        <v>381</v>
      </c>
      <c r="F723" s="51">
        <v>380</v>
      </c>
      <c r="G723">
        <v>391</v>
      </c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</row>
    <row r="724" spans="1:54" s="55" customFormat="1" ht="15">
      <c r="A724" t="str">
        <f t="shared" si="11"/>
        <v>OberösterreichLebensmitteltechnik</v>
      </c>
      <c r="B724">
        <v>724</v>
      </c>
      <c r="C724" t="s">
        <v>263</v>
      </c>
      <c r="D724" t="s">
        <v>158</v>
      </c>
      <c r="E724" s="51">
        <v>28</v>
      </c>
      <c r="F724" s="51">
        <v>29</v>
      </c>
      <c r="G724">
        <v>32</v>
      </c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</row>
    <row r="725" spans="1:54" s="55" customFormat="1" ht="15">
      <c r="A725" t="str">
        <f t="shared" si="11"/>
        <v>OberösterreichLuftfahrzeugtechnik</v>
      </c>
      <c r="B725">
        <v>725</v>
      </c>
      <c r="C725" t="s">
        <v>263</v>
      </c>
      <c r="D725" t="s">
        <v>160</v>
      </c>
      <c r="E725" s="51">
        <v>14</v>
      </c>
      <c r="F725" s="51">
        <v>16</v>
      </c>
      <c r="G725">
        <v>17</v>
      </c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</row>
    <row r="726" spans="1:54" s="55" customFormat="1" ht="15">
      <c r="A726" t="str">
        <f t="shared" si="11"/>
        <v>OberösterreichMasseur/Masseurin</v>
      </c>
      <c r="B726">
        <v>726</v>
      </c>
      <c r="C726" t="s">
        <v>263</v>
      </c>
      <c r="D726" t="s">
        <v>164</v>
      </c>
      <c r="E726" s="51">
        <v>3</v>
      </c>
      <c r="F726" s="51">
        <v>3</v>
      </c>
      <c r="G726">
        <v>4</v>
      </c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</row>
    <row r="727" spans="1:54" s="55" customFormat="1" ht="15">
      <c r="A727" t="str">
        <f t="shared" si="11"/>
        <v>OberösterreichMechatronik</v>
      </c>
      <c r="B727">
        <v>727</v>
      </c>
      <c r="C727" t="s">
        <v>263</v>
      </c>
      <c r="D727" t="s">
        <v>26</v>
      </c>
      <c r="E727" s="51">
        <v>1060</v>
      </c>
      <c r="F727" s="51">
        <v>1082</v>
      </c>
      <c r="G727">
        <v>1088</v>
      </c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</row>
    <row r="728" spans="1:54" s="55" customFormat="1" ht="15">
      <c r="A728" t="str">
        <f t="shared" si="11"/>
        <v>OberösterreichMedizinproduktekaufmann/Medizinproduktekauffrau</v>
      </c>
      <c r="B728">
        <v>728</v>
      </c>
      <c r="C728" t="s">
        <v>263</v>
      </c>
      <c r="D728" t="s">
        <v>167</v>
      </c>
      <c r="E728" s="51">
        <v>2</v>
      </c>
      <c r="F728" s="51">
        <v>1</v>
      </c>
      <c r="G728">
        <v>1</v>
      </c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</row>
    <row r="729" spans="1:54" s="55" customFormat="1" ht="15">
      <c r="A729" t="str">
        <f t="shared" si="11"/>
        <v>OberösterreichMetallbearbeitung</v>
      </c>
      <c r="B729">
        <v>729</v>
      </c>
      <c r="C729" t="s">
        <v>263</v>
      </c>
      <c r="D729" t="s">
        <v>168</v>
      </c>
      <c r="E729" s="51">
        <v>88</v>
      </c>
      <c r="F729" s="51">
        <v>92</v>
      </c>
      <c r="G729">
        <v>103</v>
      </c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</row>
    <row r="730" spans="1:54" s="55" customFormat="1" ht="15">
      <c r="A730" t="str">
        <f t="shared" si="11"/>
        <v>OberösterreichMetalldesign</v>
      </c>
      <c r="B730">
        <v>730</v>
      </c>
      <c r="C730" t="s">
        <v>263</v>
      </c>
      <c r="D730" t="s">
        <v>169</v>
      </c>
      <c r="E730" s="51">
        <v>1</v>
      </c>
      <c r="F730" s="51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</row>
    <row r="731" spans="1:54" s="55" customFormat="1" ht="15">
      <c r="A731" t="str">
        <f t="shared" si="11"/>
        <v>OberösterreichMetallgießer/in</v>
      </c>
      <c r="B731">
        <v>731</v>
      </c>
      <c r="C731" t="s">
        <v>263</v>
      </c>
      <c r="D731" t="s">
        <v>170</v>
      </c>
      <c r="E731" s="51">
        <v>11</v>
      </c>
      <c r="F731" s="51">
        <v>7</v>
      </c>
      <c r="G731">
        <v>3</v>
      </c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</row>
    <row r="732" spans="1:54" s="55" customFormat="1" ht="15">
      <c r="A732" t="str">
        <f t="shared" si="11"/>
        <v>OberösterreichMetalltechnik</v>
      </c>
      <c r="B732">
        <v>732</v>
      </c>
      <c r="C732" t="s">
        <v>263</v>
      </c>
      <c r="D732" t="s">
        <v>33</v>
      </c>
      <c r="E732" s="51">
        <v>2529</v>
      </c>
      <c r="F732" s="51">
        <v>2508</v>
      </c>
      <c r="G732">
        <v>2407</v>
      </c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</row>
    <row r="733" spans="1:54" s="55" customFormat="1" ht="15">
      <c r="A733" t="str">
        <f t="shared" si="11"/>
        <v>OberösterreichMilchtechnologie</v>
      </c>
      <c r="B733">
        <v>733</v>
      </c>
      <c r="C733" t="s">
        <v>263</v>
      </c>
      <c r="D733" t="s">
        <v>173</v>
      </c>
      <c r="E733" s="51">
        <v>8</v>
      </c>
      <c r="F733" s="51">
        <v>9</v>
      </c>
      <c r="G733">
        <v>12</v>
      </c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</row>
    <row r="734" spans="1:54" s="55" customFormat="1" ht="15">
      <c r="A734" t="str">
        <f t="shared" si="11"/>
        <v>OberösterreichMobilitätsservice</v>
      </c>
      <c r="B734">
        <v>734</v>
      </c>
      <c r="C734" t="s">
        <v>263</v>
      </c>
      <c r="D734" t="s">
        <v>174</v>
      </c>
      <c r="E734" s="51">
        <v>2</v>
      </c>
      <c r="F734" s="51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</row>
    <row r="735" spans="1:54" s="55" customFormat="1" ht="15">
      <c r="A735" t="str">
        <f t="shared" si="11"/>
        <v>OberösterreichNah- und Distributionslogistik (gültig bis: 30.06.2025)</v>
      </c>
      <c r="B735">
        <v>735</v>
      </c>
      <c r="C735" t="s">
        <v>263</v>
      </c>
      <c r="D735" t="s">
        <v>565</v>
      </c>
      <c r="E735" s="51">
        <v>7</v>
      </c>
      <c r="F735" s="51">
        <v>9</v>
      </c>
      <c r="G735">
        <v>3</v>
      </c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</row>
    <row r="736" spans="1:54" s="55" customFormat="1" ht="15">
      <c r="A736" t="str">
        <f t="shared" si="11"/>
        <v>OberösterreichOberflächentechnik</v>
      </c>
      <c r="B736">
        <v>736</v>
      </c>
      <c r="C736" t="s">
        <v>263</v>
      </c>
      <c r="D736" t="s">
        <v>175</v>
      </c>
      <c r="E736" s="51">
        <v>18</v>
      </c>
      <c r="F736" s="51">
        <v>16</v>
      </c>
      <c r="G736">
        <v>15</v>
      </c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</row>
    <row r="737" spans="1:54" s="55" customFormat="1" ht="15">
      <c r="A737" t="str">
        <f t="shared" si="11"/>
        <v>OberösterreichOfenbau- und Verlegetechnik</v>
      </c>
      <c r="B737">
        <v>737</v>
      </c>
      <c r="C737" t="s">
        <v>263</v>
      </c>
      <c r="D737" t="s">
        <v>178</v>
      </c>
      <c r="E737" s="51">
        <v>27</v>
      </c>
      <c r="F737" s="51">
        <v>26</v>
      </c>
      <c r="G737">
        <v>21</v>
      </c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</row>
    <row r="738" spans="1:54" s="55" customFormat="1" ht="15">
      <c r="A738" t="str">
        <f t="shared" si="11"/>
        <v>OberösterreichOrgelbau</v>
      </c>
      <c r="B738">
        <v>738</v>
      </c>
      <c r="C738" t="s">
        <v>263</v>
      </c>
      <c r="D738" t="s">
        <v>180</v>
      </c>
      <c r="E738" s="51"/>
      <c r="F738" s="51"/>
      <c r="G738">
        <v>1</v>
      </c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</row>
    <row r="739" spans="1:54" s="55" customFormat="1" ht="15">
      <c r="A739" t="str">
        <f t="shared" si="11"/>
        <v>OberösterreichOrthopädieschuhmacher/in</v>
      </c>
      <c r="B739">
        <v>739</v>
      </c>
      <c r="C739" t="s">
        <v>263</v>
      </c>
      <c r="D739" t="s">
        <v>181</v>
      </c>
      <c r="E739" s="51">
        <v>4</v>
      </c>
      <c r="F739" s="51">
        <v>5</v>
      </c>
      <c r="G739">
        <v>12</v>
      </c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</row>
    <row r="740" spans="1:54" s="55" customFormat="1" ht="15">
      <c r="A740" t="str">
        <f t="shared" si="11"/>
        <v>OberösterreichOrthopädietechnik</v>
      </c>
      <c r="B740">
        <v>740</v>
      </c>
      <c r="C740" t="s">
        <v>263</v>
      </c>
      <c r="D740" t="s">
        <v>182</v>
      </c>
      <c r="E740" s="51">
        <v>9</v>
      </c>
      <c r="F740" s="51">
        <v>10</v>
      </c>
      <c r="G740">
        <v>8</v>
      </c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</row>
    <row r="741" spans="1:54" s="55" customFormat="1" ht="15">
      <c r="A741" t="str">
        <f t="shared" si="11"/>
        <v>OberösterreichPapiertechnik</v>
      </c>
      <c r="B741">
        <v>741</v>
      </c>
      <c r="C741" t="s">
        <v>263</v>
      </c>
      <c r="D741" t="s">
        <v>183</v>
      </c>
      <c r="E741" s="51">
        <v>18</v>
      </c>
      <c r="F741" s="51">
        <v>20</v>
      </c>
      <c r="G741">
        <v>22</v>
      </c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</row>
    <row r="742" spans="1:54" s="55" customFormat="1" ht="15">
      <c r="A742" t="str">
        <f t="shared" si="11"/>
        <v>OberösterreichPersonaldienstleistung</v>
      </c>
      <c r="B742">
        <v>742</v>
      </c>
      <c r="C742" t="s">
        <v>263</v>
      </c>
      <c r="D742" t="s">
        <v>184</v>
      </c>
      <c r="E742" s="51">
        <v>9</v>
      </c>
      <c r="F742" s="51">
        <v>7</v>
      </c>
      <c r="G742">
        <v>10</v>
      </c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</row>
    <row r="743" spans="1:54" s="55" customFormat="1" ht="15">
      <c r="A743" t="str">
        <f t="shared" si="11"/>
        <v>OberösterreichPflasterer/Pflasterin</v>
      </c>
      <c r="B743">
        <v>743</v>
      </c>
      <c r="C743" t="s">
        <v>263</v>
      </c>
      <c r="D743" t="s">
        <v>185</v>
      </c>
      <c r="E743" s="51">
        <v>5</v>
      </c>
      <c r="F743" s="51">
        <v>6</v>
      </c>
      <c r="G743">
        <v>4</v>
      </c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</row>
    <row r="744" spans="1:54" s="55" customFormat="1" ht="15">
      <c r="A744" t="str">
        <f t="shared" si="11"/>
        <v>OberösterreichPflegefachassistenz-AV</v>
      </c>
      <c r="B744">
        <v>744</v>
      </c>
      <c r="C744" t="s">
        <v>263</v>
      </c>
      <c r="D744" t="s">
        <v>187</v>
      </c>
      <c r="E744" s="51"/>
      <c r="F744" s="51">
        <v>2</v>
      </c>
      <c r="G744">
        <v>3</v>
      </c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</row>
    <row r="745" spans="1:54" s="55" customFormat="1" ht="15">
      <c r="A745" t="str">
        <f t="shared" si="11"/>
        <v>OberösterreichPharmazeutisch-kaufmännische Assistenz</v>
      </c>
      <c r="B745">
        <v>745</v>
      </c>
      <c r="C745" t="s">
        <v>263</v>
      </c>
      <c r="D745" t="s">
        <v>19</v>
      </c>
      <c r="E745" s="51">
        <v>11</v>
      </c>
      <c r="F745" s="51">
        <v>8</v>
      </c>
      <c r="G745">
        <v>11</v>
      </c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</row>
    <row r="746" spans="1:54" s="55" customFormat="1" ht="15">
      <c r="A746" t="str">
        <f t="shared" si="11"/>
        <v>OberösterreichPhysiklaborant/in (gültig bis: 30.04.2022)</v>
      </c>
      <c r="B746">
        <v>746</v>
      </c>
      <c r="C746" t="s">
        <v>263</v>
      </c>
      <c r="D746" t="s">
        <v>189</v>
      </c>
      <c r="E746" s="51">
        <v>1</v>
      </c>
      <c r="F746" s="51">
        <v>1</v>
      </c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</row>
    <row r="747" spans="1:54" s="55" customFormat="1" ht="15">
      <c r="A747" t="str">
        <f t="shared" si="11"/>
        <v>OberösterreichPlatten- und Fliesenleger/in</v>
      </c>
      <c r="B747">
        <v>747</v>
      </c>
      <c r="C747" t="s">
        <v>263</v>
      </c>
      <c r="D747" t="s">
        <v>190</v>
      </c>
      <c r="E747" s="51">
        <v>66</v>
      </c>
      <c r="F747" s="51">
        <v>55</v>
      </c>
      <c r="G747">
        <v>52</v>
      </c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</row>
    <row r="748" spans="1:54" s="55" customFormat="1" ht="15">
      <c r="A748" t="str">
        <f t="shared" si="11"/>
        <v>OberösterreichPolsterer/Polsterin</v>
      </c>
      <c r="B748">
        <v>748</v>
      </c>
      <c r="C748" t="s">
        <v>263</v>
      </c>
      <c r="D748" t="s">
        <v>191</v>
      </c>
      <c r="E748" s="51">
        <v>6</v>
      </c>
      <c r="F748" s="51">
        <v>4</v>
      </c>
      <c r="G748">
        <v>4</v>
      </c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</row>
    <row r="749" spans="1:54" s="55" customFormat="1" ht="15">
      <c r="A749" t="str">
        <f t="shared" si="11"/>
        <v>OberösterreichProzesstechnik</v>
      </c>
      <c r="B749">
        <v>749</v>
      </c>
      <c r="C749" t="s">
        <v>263</v>
      </c>
      <c r="D749" t="s">
        <v>193</v>
      </c>
      <c r="E749" s="51">
        <v>361</v>
      </c>
      <c r="F749" s="51">
        <v>359</v>
      </c>
      <c r="G749">
        <v>373</v>
      </c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</row>
    <row r="750" spans="1:54" s="55" customFormat="1" ht="15">
      <c r="A750" t="str">
        <f t="shared" si="11"/>
        <v>OberösterreichPrüftechnik - Schwerpunkt Physik</v>
      </c>
      <c r="B750">
        <v>750</v>
      </c>
      <c r="C750" t="s">
        <v>263</v>
      </c>
      <c r="D750" t="s">
        <v>195</v>
      </c>
      <c r="E750" s="51">
        <v>1</v>
      </c>
      <c r="F750" s="51">
        <v>2</v>
      </c>
      <c r="G750">
        <v>3</v>
      </c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</row>
    <row r="751" spans="1:54" s="55" customFormat="1" ht="15">
      <c r="A751" t="str">
        <f t="shared" si="11"/>
        <v>OberösterreichRauchfangkehrer/Rauchfangkehrerin</v>
      </c>
      <c r="B751">
        <v>751</v>
      </c>
      <c r="C751" t="s">
        <v>263</v>
      </c>
      <c r="D751" t="s">
        <v>196</v>
      </c>
      <c r="E751" s="51">
        <v>26</v>
      </c>
      <c r="F751" s="51">
        <v>18</v>
      </c>
      <c r="G751">
        <v>22</v>
      </c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</row>
    <row r="752" spans="1:54" s="55" customFormat="1" ht="15">
      <c r="A752" t="str">
        <f t="shared" si="11"/>
        <v>OberösterreichReifen- und Vulkanisationstechnik</v>
      </c>
      <c r="B752">
        <v>752</v>
      </c>
      <c r="C752" t="s">
        <v>263</v>
      </c>
      <c r="D752" t="s">
        <v>197</v>
      </c>
      <c r="E752" s="51"/>
      <c r="F752" s="51">
        <v>2</v>
      </c>
      <c r="G752">
        <v>5</v>
      </c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</row>
    <row r="753" spans="1:54" s="55" customFormat="1" ht="15">
      <c r="A753" t="str">
        <f t="shared" si="11"/>
        <v>OberösterreichReinigungstechnik</v>
      </c>
      <c r="B753">
        <v>753</v>
      </c>
      <c r="C753" t="s">
        <v>263</v>
      </c>
      <c r="D753" t="s">
        <v>198</v>
      </c>
      <c r="E753" s="51">
        <v>13</v>
      </c>
      <c r="F753" s="51">
        <v>9</v>
      </c>
      <c r="G753">
        <v>11</v>
      </c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</row>
    <row r="754" spans="1:54" s="55" customFormat="1" ht="15">
      <c r="A754" t="str">
        <f t="shared" si="11"/>
        <v>OberösterreichReisebürokaufmann / Reisebürokauffrau</v>
      </c>
      <c r="B754">
        <v>754</v>
      </c>
      <c r="C754" t="s">
        <v>263</v>
      </c>
      <c r="D754" t="s">
        <v>566</v>
      </c>
      <c r="E754" s="51">
        <v>3</v>
      </c>
      <c r="F754" s="51">
        <v>3</v>
      </c>
      <c r="G754">
        <v>1</v>
      </c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</row>
    <row r="755" spans="1:54" s="55" customFormat="1" ht="15">
      <c r="A755" t="str">
        <f t="shared" si="11"/>
        <v>OberösterreichRestaurantfachmann/Restaurantfachfrau</v>
      </c>
      <c r="B755">
        <v>755</v>
      </c>
      <c r="C755" t="s">
        <v>263</v>
      </c>
      <c r="D755" t="s">
        <v>201</v>
      </c>
      <c r="E755" s="51">
        <v>63</v>
      </c>
      <c r="F755" s="51">
        <v>64</v>
      </c>
      <c r="G755">
        <v>56</v>
      </c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</row>
    <row r="756" spans="1:54" s="55" customFormat="1" ht="15">
      <c r="A756" t="str">
        <f t="shared" si="11"/>
        <v>OberösterreichSattlerei</v>
      </c>
      <c r="B756">
        <v>756</v>
      </c>
      <c r="C756" t="s">
        <v>263</v>
      </c>
      <c r="D756" t="s">
        <v>203</v>
      </c>
      <c r="E756" s="51">
        <v>2</v>
      </c>
      <c r="F756" s="51">
        <v>1</v>
      </c>
      <c r="G756">
        <v>2</v>
      </c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</row>
    <row r="757" spans="1:54" s="55" customFormat="1" ht="15">
      <c r="A757" t="str">
        <f t="shared" si="11"/>
        <v>OberösterreichSchuhfertigung</v>
      </c>
      <c r="B757">
        <v>757</v>
      </c>
      <c r="C757" t="s">
        <v>263</v>
      </c>
      <c r="D757" t="s">
        <v>205</v>
      </c>
      <c r="E757" s="51">
        <v>1</v>
      </c>
      <c r="F757" s="51">
        <v>1</v>
      </c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</row>
    <row r="758" spans="1:54" s="55" customFormat="1" ht="15">
      <c r="A758" t="str">
        <f t="shared" si="11"/>
        <v>OberösterreichSchuhmacher/in</v>
      </c>
      <c r="B758">
        <v>758</v>
      </c>
      <c r="C758" t="s">
        <v>263</v>
      </c>
      <c r="D758" t="s">
        <v>206</v>
      </c>
      <c r="E758" s="51">
        <v>1</v>
      </c>
      <c r="F758" s="51">
        <v>1</v>
      </c>
      <c r="G758">
        <v>1</v>
      </c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</row>
    <row r="759" spans="1:54" s="55" customFormat="1" ht="15">
      <c r="A759" t="str">
        <f t="shared" si="11"/>
        <v>OberösterreichSeilbahntechnik</v>
      </c>
      <c r="B759">
        <v>759</v>
      </c>
      <c r="C759" t="s">
        <v>263</v>
      </c>
      <c r="D759" t="s">
        <v>207</v>
      </c>
      <c r="E759" s="51">
        <v>5</v>
      </c>
      <c r="F759" s="51">
        <v>6</v>
      </c>
      <c r="G759">
        <v>7</v>
      </c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</row>
    <row r="760" spans="1:54" s="55" customFormat="1" ht="15">
      <c r="A760" t="str">
        <f t="shared" si="11"/>
        <v>OberösterreichSkibautechnik</v>
      </c>
      <c r="B760">
        <v>760</v>
      </c>
      <c r="C760" t="s">
        <v>263</v>
      </c>
      <c r="D760" t="s">
        <v>208</v>
      </c>
      <c r="E760" s="51">
        <v>2</v>
      </c>
      <c r="F760" s="51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</row>
    <row r="761" spans="1:54" s="55" customFormat="1" ht="15">
      <c r="A761" t="str">
        <f t="shared" si="11"/>
        <v>OberösterreichSonnenschutztechnik</v>
      </c>
      <c r="B761">
        <v>761</v>
      </c>
      <c r="C761" t="s">
        <v>263</v>
      </c>
      <c r="D761" t="s">
        <v>209</v>
      </c>
      <c r="E761" s="51">
        <v>9</v>
      </c>
      <c r="F761" s="51">
        <v>10</v>
      </c>
      <c r="G761">
        <v>7</v>
      </c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</row>
    <row r="762" spans="1:54" s="55" customFormat="1" ht="15">
      <c r="A762" t="str">
        <f t="shared" si="11"/>
        <v>OberösterreichSpeditionskaufmann/Speditionskauffrau</v>
      </c>
      <c r="B762">
        <v>762</v>
      </c>
      <c r="C762" t="s">
        <v>263</v>
      </c>
      <c r="D762" t="s">
        <v>210</v>
      </c>
      <c r="E762" s="51">
        <v>126</v>
      </c>
      <c r="F762" s="51">
        <v>121</v>
      </c>
      <c r="G762">
        <v>111</v>
      </c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</row>
    <row r="763" spans="1:54" s="55" customFormat="1" ht="15">
      <c r="A763" t="str">
        <f t="shared" si="11"/>
        <v>OberösterreichSpeditionslogistik</v>
      </c>
      <c r="B763">
        <v>763</v>
      </c>
      <c r="C763" t="s">
        <v>263</v>
      </c>
      <c r="D763" t="s">
        <v>211</v>
      </c>
      <c r="E763" s="51">
        <v>9</v>
      </c>
      <c r="F763" s="51">
        <v>13</v>
      </c>
      <c r="G763">
        <v>6</v>
      </c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</row>
    <row r="764" spans="1:54" s="55" customFormat="1" ht="15">
      <c r="A764" t="str">
        <f t="shared" si="11"/>
        <v>OberösterreichSpengler/Spenglerin</v>
      </c>
      <c r="B764">
        <v>764</v>
      </c>
      <c r="C764" t="s">
        <v>263</v>
      </c>
      <c r="D764" t="s">
        <v>212</v>
      </c>
      <c r="E764" s="51">
        <v>86</v>
      </c>
      <c r="F764" s="51">
        <v>89</v>
      </c>
      <c r="G764">
        <v>97</v>
      </c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</row>
    <row r="765" spans="1:54" s="55" customFormat="1" ht="15">
      <c r="A765" t="str">
        <f t="shared" si="11"/>
        <v>OberösterreichSportadministrator/Sportadministratorin</v>
      </c>
      <c r="B765">
        <v>765</v>
      </c>
      <c r="C765" t="s">
        <v>263</v>
      </c>
      <c r="D765" t="s">
        <v>213</v>
      </c>
      <c r="E765" s="51">
        <v>1</v>
      </c>
      <c r="F765" s="51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</row>
    <row r="766" spans="1:54" s="55" customFormat="1" ht="15">
      <c r="A766" t="str">
        <f t="shared" si="11"/>
        <v>OberösterreichSportgerätefachkraft (gültig bis: 31.12.2026)</v>
      </c>
      <c r="B766">
        <v>766</v>
      </c>
      <c r="C766" t="s">
        <v>263</v>
      </c>
      <c r="D766" t="s">
        <v>214</v>
      </c>
      <c r="E766" s="51">
        <v>12</v>
      </c>
      <c r="F766" s="51">
        <v>11</v>
      </c>
      <c r="G766">
        <v>6</v>
      </c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</row>
    <row r="767" spans="1:54" s="55" customFormat="1" ht="15">
      <c r="A767" t="str">
        <f t="shared" si="11"/>
        <v>OberösterreichStandardisierte Ausbildung Teilqualifikation Metall</v>
      </c>
      <c r="B767">
        <v>767</v>
      </c>
      <c r="C767" t="s">
        <v>263</v>
      </c>
      <c r="D767" t="s">
        <v>567</v>
      </c>
      <c r="E767" s="51">
        <v>26</v>
      </c>
      <c r="F767" s="51">
        <v>24</v>
      </c>
      <c r="G767">
        <v>12</v>
      </c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</row>
    <row r="768" spans="1:54" s="55" customFormat="1" ht="15">
      <c r="A768" t="str">
        <f t="shared" si="11"/>
        <v>OberösterreichStandardisiertes Ausbildungsprogramm Kunststoff - OÖ</v>
      </c>
      <c r="B768">
        <v>768</v>
      </c>
      <c r="C768" t="s">
        <v>263</v>
      </c>
      <c r="D768" t="s">
        <v>298</v>
      </c>
      <c r="E768" s="51"/>
      <c r="F768" s="51">
        <v>3</v>
      </c>
      <c r="G768">
        <v>4</v>
      </c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</row>
    <row r="769" spans="1:54" s="55" customFormat="1" ht="15">
      <c r="A769" t="str">
        <f t="shared" si="11"/>
        <v>OberösterreichSteinmetz/Steinmetzin</v>
      </c>
      <c r="B769">
        <v>769</v>
      </c>
      <c r="C769" t="s">
        <v>263</v>
      </c>
      <c r="D769" t="s">
        <v>216</v>
      </c>
      <c r="E769" s="51">
        <v>12</v>
      </c>
      <c r="F769" s="51">
        <v>7</v>
      </c>
      <c r="G769">
        <v>5</v>
      </c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</row>
    <row r="770" spans="1:54" s="55" customFormat="1" ht="15">
      <c r="A770" t="str">
        <f t="shared" ref="A770:A832" si="12">C770&amp;D770</f>
        <v>OberösterreichSteinmetztechnik</v>
      </c>
      <c r="B770">
        <v>770</v>
      </c>
      <c r="C770" t="s">
        <v>263</v>
      </c>
      <c r="D770" t="s">
        <v>217</v>
      </c>
      <c r="E770" s="51">
        <v>5</v>
      </c>
      <c r="F770" s="51">
        <v>6</v>
      </c>
      <c r="G770">
        <v>8</v>
      </c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</row>
    <row r="771" spans="1:54" s="55" customFormat="1" ht="15">
      <c r="A771" t="str">
        <f t="shared" si="12"/>
        <v>OberösterreichSteuerassistenz</v>
      </c>
      <c r="B771">
        <v>771</v>
      </c>
      <c r="C771" t="s">
        <v>263</v>
      </c>
      <c r="D771" t="s">
        <v>219</v>
      </c>
      <c r="E771" s="51">
        <v>9</v>
      </c>
      <c r="F771" s="51">
        <v>6</v>
      </c>
      <c r="G771">
        <v>9</v>
      </c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</row>
    <row r="772" spans="1:54" s="55" customFormat="1" ht="15">
      <c r="A772" t="str">
        <f t="shared" si="12"/>
        <v>OberösterreichStuckateur/in und Trockenausbauer/in</v>
      </c>
      <c r="B772">
        <v>772</v>
      </c>
      <c r="C772" t="s">
        <v>263</v>
      </c>
      <c r="D772" t="s">
        <v>224</v>
      </c>
      <c r="E772" s="51">
        <v>19</v>
      </c>
      <c r="F772" s="51">
        <v>13</v>
      </c>
      <c r="G772">
        <v>10</v>
      </c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</row>
    <row r="773" spans="1:54" s="55" customFormat="1" ht="15">
      <c r="A773" t="str">
        <f t="shared" si="12"/>
        <v>OberösterreichSystemgastronomiefachkraft</v>
      </c>
      <c r="B773">
        <v>773</v>
      </c>
      <c r="C773" t="s">
        <v>263</v>
      </c>
      <c r="D773" t="s">
        <v>225</v>
      </c>
      <c r="E773" s="51">
        <v>15</v>
      </c>
      <c r="F773" s="51">
        <v>20</v>
      </c>
      <c r="G773">
        <v>23</v>
      </c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</row>
    <row r="774" spans="1:54" s="55" customFormat="1" ht="15">
      <c r="A774" t="str">
        <f t="shared" si="12"/>
        <v>OberösterreichTapezierer/in und Dekorateur/in</v>
      </c>
      <c r="B774">
        <v>774</v>
      </c>
      <c r="C774" t="s">
        <v>263</v>
      </c>
      <c r="D774" t="s">
        <v>226</v>
      </c>
      <c r="E774" s="51">
        <v>4</v>
      </c>
      <c r="F774" s="51">
        <v>4</v>
      </c>
      <c r="G774">
        <v>6</v>
      </c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</row>
    <row r="775" spans="1:54" s="55" customFormat="1" ht="15">
      <c r="A775" t="str">
        <f t="shared" si="12"/>
        <v>OberösterreichTechnischer Zeichner/Technische Zeichnerin</v>
      </c>
      <c r="B775">
        <v>775</v>
      </c>
      <c r="C775" t="s">
        <v>263</v>
      </c>
      <c r="D775" t="s">
        <v>227</v>
      </c>
      <c r="E775" s="51">
        <v>44</v>
      </c>
      <c r="F775" s="51">
        <v>43</v>
      </c>
      <c r="G775">
        <v>45</v>
      </c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</row>
    <row r="776" spans="1:54" s="55" customFormat="1" ht="15">
      <c r="A776" t="str">
        <f t="shared" si="12"/>
        <v>OberösterreichTextiltechnologie</v>
      </c>
      <c r="B776">
        <v>776</v>
      </c>
      <c r="C776" t="s">
        <v>263</v>
      </c>
      <c r="D776" t="s">
        <v>231</v>
      </c>
      <c r="E776" s="51">
        <v>2</v>
      </c>
      <c r="F776" s="51">
        <v>2</v>
      </c>
      <c r="G776">
        <v>2</v>
      </c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</row>
    <row r="777" spans="1:54" s="55" customFormat="1" ht="15">
      <c r="A777" t="str">
        <f t="shared" si="12"/>
        <v>OberösterreichTiefbau</v>
      </c>
      <c r="B777">
        <v>777</v>
      </c>
      <c r="C777" t="s">
        <v>263</v>
      </c>
      <c r="D777" t="s">
        <v>232</v>
      </c>
      <c r="E777" s="51">
        <v>91</v>
      </c>
      <c r="F777" s="51">
        <v>90</v>
      </c>
      <c r="G777">
        <v>86</v>
      </c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</row>
    <row r="778" spans="1:54" s="55" customFormat="1" ht="15">
      <c r="A778" t="str">
        <f t="shared" si="12"/>
        <v>OberösterreichTiefbauspezialist/Tiefbauspezialistin (gültig bis: 31.08.2026)</v>
      </c>
      <c r="B778">
        <v>778</v>
      </c>
      <c r="C778" t="s">
        <v>263</v>
      </c>
      <c r="D778" t="s">
        <v>233</v>
      </c>
      <c r="E778" s="51">
        <v>7</v>
      </c>
      <c r="F778" s="51">
        <v>10</v>
      </c>
      <c r="G778">
        <v>10</v>
      </c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</row>
    <row r="779" spans="1:54" s="55" customFormat="1" ht="15">
      <c r="A779" t="str">
        <f t="shared" si="12"/>
        <v>OberösterreichTierärztliche Ordinationsassistenz</v>
      </c>
      <c r="B779">
        <v>779</v>
      </c>
      <c r="C779" t="s">
        <v>263</v>
      </c>
      <c r="D779" t="s">
        <v>234</v>
      </c>
      <c r="E779" s="51">
        <v>3</v>
      </c>
      <c r="F779" s="51">
        <v>4</v>
      </c>
      <c r="G779">
        <v>4</v>
      </c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</row>
    <row r="780" spans="1:54" s="55" customFormat="1" ht="15">
      <c r="A780" t="str">
        <f t="shared" si="12"/>
        <v>OberösterreichTierpfleger/in</v>
      </c>
      <c r="B780">
        <v>780</v>
      </c>
      <c r="C780" t="s">
        <v>263</v>
      </c>
      <c r="D780" t="s">
        <v>235</v>
      </c>
      <c r="E780" s="51">
        <v>1</v>
      </c>
      <c r="F780" s="51">
        <v>3</v>
      </c>
      <c r="G780">
        <v>3</v>
      </c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</row>
    <row r="781" spans="1:54" s="55" customFormat="1" ht="15">
      <c r="A781" t="str">
        <f t="shared" si="12"/>
        <v>OberösterreichTischlerei - Schwerpunkt Allgemeine Tischlerei</v>
      </c>
      <c r="B781">
        <v>781</v>
      </c>
      <c r="C781" t="s">
        <v>263</v>
      </c>
      <c r="D781" t="s">
        <v>236</v>
      </c>
      <c r="E781" s="51">
        <v>229</v>
      </c>
      <c r="F781" s="51">
        <v>231</v>
      </c>
      <c r="G781">
        <v>214</v>
      </c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</row>
    <row r="782" spans="1:54" s="55" customFormat="1" ht="15">
      <c r="A782" t="str">
        <f t="shared" si="12"/>
        <v>OberösterreichTischlerei - Schwerpunkt Drechslerei</v>
      </c>
      <c r="B782">
        <v>782</v>
      </c>
      <c r="C782" t="s">
        <v>263</v>
      </c>
      <c r="D782" t="s">
        <v>237</v>
      </c>
      <c r="E782" s="51"/>
      <c r="F782" s="51"/>
      <c r="G782">
        <v>1</v>
      </c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</row>
    <row r="783" spans="1:54" s="55" customFormat="1" ht="15">
      <c r="A783" t="str">
        <f t="shared" si="12"/>
        <v>OberösterreichTischlereitechnik - Schwerpunkt Modell- und Formenbau</v>
      </c>
      <c r="B783">
        <v>783</v>
      </c>
      <c r="C783" t="s">
        <v>263</v>
      </c>
      <c r="D783" t="s">
        <v>238</v>
      </c>
      <c r="E783" s="51">
        <v>1</v>
      </c>
      <c r="F783" s="51">
        <v>1</v>
      </c>
      <c r="G783">
        <v>1</v>
      </c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</row>
    <row r="784" spans="1:54" s="55" customFormat="1" ht="15">
      <c r="A784" t="str">
        <f t="shared" si="12"/>
        <v>OberösterreichTischlereitechnik - Schwerpunkt Planung</v>
      </c>
      <c r="B784">
        <v>784</v>
      </c>
      <c r="C784" t="s">
        <v>263</v>
      </c>
      <c r="D784" t="s">
        <v>239</v>
      </c>
      <c r="E784" s="51">
        <v>46</v>
      </c>
      <c r="F784" s="51">
        <v>46</v>
      </c>
      <c r="G784">
        <v>38</v>
      </c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</row>
    <row r="785" spans="1:54" s="55" customFormat="1" ht="15">
      <c r="A785" t="str">
        <f t="shared" si="12"/>
        <v>OberösterreichTischlereitechnik - Schwerpunkt Produktion</v>
      </c>
      <c r="B785">
        <v>785</v>
      </c>
      <c r="C785" t="s">
        <v>263</v>
      </c>
      <c r="D785" t="s">
        <v>240</v>
      </c>
      <c r="E785" s="51">
        <v>111</v>
      </c>
      <c r="F785" s="51">
        <v>97</v>
      </c>
      <c r="G785">
        <v>104</v>
      </c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</row>
    <row r="786" spans="1:54" s="55" customFormat="1" ht="15">
      <c r="A786" t="str">
        <f t="shared" si="12"/>
        <v>OberösterreichTransportbetontechnik</v>
      </c>
      <c r="B786">
        <v>786</v>
      </c>
      <c r="C786" t="s">
        <v>263</v>
      </c>
      <c r="D786" t="s">
        <v>241</v>
      </c>
      <c r="E786" s="51">
        <v>3</v>
      </c>
      <c r="F786" s="51">
        <v>3</v>
      </c>
      <c r="G786">
        <v>2</v>
      </c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</row>
    <row r="787" spans="1:54" s="55" customFormat="1" ht="15">
      <c r="A787" t="str">
        <f t="shared" si="12"/>
        <v>OberösterreichUhrmacher/in - Zeitmesstechniker/in</v>
      </c>
      <c r="B787">
        <v>787</v>
      </c>
      <c r="C787" t="s">
        <v>263</v>
      </c>
      <c r="D787" t="s">
        <v>242</v>
      </c>
      <c r="E787" s="51">
        <v>1</v>
      </c>
      <c r="F787" s="51">
        <v>1</v>
      </c>
      <c r="G787">
        <v>1</v>
      </c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</row>
    <row r="788" spans="1:54" s="55" customFormat="1" ht="15">
      <c r="A788" t="str">
        <f t="shared" si="12"/>
        <v>OberösterreichVeranstaltungstechnik</v>
      </c>
      <c r="B788">
        <v>788</v>
      </c>
      <c r="C788" t="s">
        <v>263</v>
      </c>
      <c r="D788" t="s">
        <v>243</v>
      </c>
      <c r="E788" s="51">
        <v>13</v>
      </c>
      <c r="F788" s="51">
        <v>14</v>
      </c>
      <c r="G788">
        <v>12</v>
      </c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</row>
    <row r="789" spans="1:54" s="55" customFormat="1" ht="15">
      <c r="A789" t="str">
        <f t="shared" si="12"/>
        <v>OberösterreichVerfahrenstechnik für Getreidewirtschaft</v>
      </c>
      <c r="B789">
        <v>789</v>
      </c>
      <c r="C789" t="s">
        <v>263</v>
      </c>
      <c r="D789" t="s">
        <v>244</v>
      </c>
      <c r="E789" s="51">
        <v>8</v>
      </c>
      <c r="F789" s="51">
        <v>10</v>
      </c>
      <c r="G789">
        <v>13</v>
      </c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</row>
    <row r="790" spans="1:54" s="55" customFormat="1" ht="15">
      <c r="A790" t="str">
        <f t="shared" si="12"/>
        <v>OberösterreichVermessungs- und Geoinformationstechnik</v>
      </c>
      <c r="B790">
        <v>790</v>
      </c>
      <c r="C790" t="s">
        <v>263</v>
      </c>
      <c r="D790" t="s">
        <v>246</v>
      </c>
      <c r="E790" s="51"/>
      <c r="F790" s="51">
        <v>6</v>
      </c>
      <c r="G790">
        <v>14</v>
      </c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</row>
    <row r="791" spans="1:54" s="55" customFormat="1" ht="15">
      <c r="A791" t="str">
        <f t="shared" si="12"/>
        <v>OberösterreichVermessungstechniker/in (gültig bis: 30.06.2024)</v>
      </c>
      <c r="B791">
        <v>791</v>
      </c>
      <c r="C791" t="s">
        <v>263</v>
      </c>
      <c r="D791" t="s">
        <v>247</v>
      </c>
      <c r="E791" s="51">
        <v>46</v>
      </c>
      <c r="F791" s="51">
        <v>35</v>
      </c>
      <c r="G791">
        <v>20</v>
      </c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</row>
    <row r="792" spans="1:54" s="55" customFormat="1" ht="15">
      <c r="A792" t="str">
        <f t="shared" si="12"/>
        <v>OberösterreichVerpackungstechnik</v>
      </c>
      <c r="B792">
        <v>792</v>
      </c>
      <c r="C792" t="s">
        <v>263</v>
      </c>
      <c r="D792" t="s">
        <v>248</v>
      </c>
      <c r="E792" s="51">
        <v>13</v>
      </c>
      <c r="F792" s="51">
        <v>13</v>
      </c>
      <c r="G792">
        <v>11</v>
      </c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</row>
    <row r="793" spans="1:54" s="55" customFormat="1" ht="15">
      <c r="A793" t="str">
        <f t="shared" si="12"/>
        <v>OberösterreichVersicherungskaufmann/Versicherungskauffrau</v>
      </c>
      <c r="B793">
        <v>793</v>
      </c>
      <c r="C793" t="s">
        <v>263</v>
      </c>
      <c r="D793" t="s">
        <v>249</v>
      </c>
      <c r="E793" s="51">
        <v>43</v>
      </c>
      <c r="F793" s="51">
        <v>46</v>
      </c>
      <c r="G793">
        <v>58</v>
      </c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</row>
    <row r="794" spans="1:54" s="55" customFormat="1" ht="15">
      <c r="A794" t="str">
        <f t="shared" si="12"/>
        <v>OberösterreichVerwaltungsassistent/Verwaltungsassistentin</v>
      </c>
      <c r="B794">
        <v>794</v>
      </c>
      <c r="C794" t="s">
        <v>263</v>
      </c>
      <c r="D794" t="s">
        <v>250</v>
      </c>
      <c r="E794" s="51">
        <v>40</v>
      </c>
      <c r="F794" s="51">
        <v>40</v>
      </c>
      <c r="G794">
        <v>36</v>
      </c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</row>
    <row r="795" spans="1:54" s="55" customFormat="1" ht="15">
      <c r="A795" t="str">
        <f t="shared" si="12"/>
        <v>OberösterreichWärme-, Kälte-, Schall- und Brandschutztechnik</v>
      </c>
      <c r="B795">
        <v>795</v>
      </c>
      <c r="C795" t="s">
        <v>263</v>
      </c>
      <c r="D795" t="s">
        <v>253</v>
      </c>
      <c r="E795" s="51">
        <v>6</v>
      </c>
      <c r="F795" s="51">
        <v>8</v>
      </c>
      <c r="G795">
        <v>5</v>
      </c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</row>
    <row r="796" spans="1:54" s="55" customFormat="1" ht="15">
      <c r="A796" t="str">
        <f t="shared" si="12"/>
        <v>OberösterreichWerkstofftechnik</v>
      </c>
      <c r="B796">
        <v>796</v>
      </c>
      <c r="C796" t="s">
        <v>263</v>
      </c>
      <c r="D796" t="s">
        <v>255</v>
      </c>
      <c r="E796" s="51">
        <v>35</v>
      </c>
      <c r="F796" s="51">
        <v>28</v>
      </c>
      <c r="G796">
        <v>29</v>
      </c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</row>
    <row r="797" spans="1:54" s="55" customFormat="1" ht="15">
      <c r="A797" t="str">
        <f t="shared" si="12"/>
        <v>OberösterreichZahnärztliche Fachassistenz</v>
      </c>
      <c r="B797">
        <v>797</v>
      </c>
      <c r="C797" t="s">
        <v>263</v>
      </c>
      <c r="D797" t="s">
        <v>257</v>
      </c>
      <c r="E797" s="51">
        <v>1</v>
      </c>
      <c r="F797" s="51">
        <v>3</v>
      </c>
      <c r="G797">
        <v>3</v>
      </c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</row>
    <row r="798" spans="1:54" s="55" customFormat="1" ht="15">
      <c r="A798" t="str">
        <f t="shared" si="12"/>
        <v>OberösterreichZahntechnik</v>
      </c>
      <c r="B798">
        <v>798</v>
      </c>
      <c r="C798" t="s">
        <v>263</v>
      </c>
      <c r="D798" t="s">
        <v>258</v>
      </c>
      <c r="E798" s="51">
        <v>21</v>
      </c>
      <c r="F798" s="51">
        <v>21</v>
      </c>
      <c r="G798">
        <v>25</v>
      </c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</row>
    <row r="799" spans="1:54" s="55" customFormat="1" ht="15">
      <c r="A799" t="str">
        <f t="shared" si="12"/>
        <v>OberösterreichZimmerei</v>
      </c>
      <c r="B799">
        <v>799</v>
      </c>
      <c r="C799" t="s">
        <v>263</v>
      </c>
      <c r="D799" t="s">
        <v>23</v>
      </c>
      <c r="E799" s="51">
        <v>304</v>
      </c>
      <c r="F799" s="51">
        <v>283</v>
      </c>
      <c r="G799">
        <v>261</v>
      </c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</row>
    <row r="800" spans="1:54" s="55" customFormat="1" ht="15">
      <c r="A800" t="str">
        <f t="shared" si="12"/>
        <v>OberösterreichZimmereitechnik</v>
      </c>
      <c r="B800">
        <v>800</v>
      </c>
      <c r="C800" t="s">
        <v>263</v>
      </c>
      <c r="D800" t="s">
        <v>259</v>
      </c>
      <c r="E800" s="51">
        <v>71</v>
      </c>
      <c r="F800" s="51">
        <v>63</v>
      </c>
      <c r="G800">
        <v>74</v>
      </c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</row>
    <row r="801" spans="1:54" s="55" customFormat="1" ht="15">
      <c r="A801" t="str">
        <f t="shared" si="12"/>
        <v>OberösterreichLabortechnik</v>
      </c>
      <c r="B801">
        <v>801</v>
      </c>
      <c r="C801" t="s">
        <v>263</v>
      </c>
      <c r="D801" t="s">
        <v>155</v>
      </c>
      <c r="E801" s="51">
        <v>29</v>
      </c>
      <c r="F801" s="51">
        <v>30</v>
      </c>
      <c r="G801">
        <v>27</v>
      </c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</row>
    <row r="802" spans="1:54" s="55" customFormat="1" ht="15">
      <c r="A802" t="str">
        <f t="shared" si="12"/>
        <v>OberösterreichMaler- und Beschichtungstechnik</v>
      </c>
      <c r="B802">
        <v>802</v>
      </c>
      <c r="C802" t="s">
        <v>263</v>
      </c>
      <c r="D802" t="s">
        <v>569</v>
      </c>
      <c r="E802" s="51">
        <v>165</v>
      </c>
      <c r="F802" s="51">
        <v>148</v>
      </c>
      <c r="G802">
        <v>156</v>
      </c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</row>
    <row r="803" spans="1:54" s="55" customFormat="1" ht="15">
      <c r="A803" t="str">
        <f t="shared" si="12"/>
        <v>OberösterreichMedienfachkraft</v>
      </c>
      <c r="B803">
        <v>803</v>
      </c>
      <c r="C803" t="s">
        <v>263</v>
      </c>
      <c r="D803" t="s">
        <v>570</v>
      </c>
      <c r="E803" s="51">
        <v>35</v>
      </c>
      <c r="F803" s="51">
        <v>27</v>
      </c>
      <c r="G803">
        <v>16</v>
      </c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</row>
    <row r="804" spans="1:54" s="55" customFormat="1" ht="15">
      <c r="A804" t="str">
        <f t="shared" si="12"/>
        <v>OberösterreichStraßenerhaltungsfachkraft</v>
      </c>
      <c r="B804">
        <v>804</v>
      </c>
      <c r="C804" t="s">
        <v>263</v>
      </c>
      <c r="D804" t="s">
        <v>571</v>
      </c>
      <c r="E804" s="51">
        <v>50</v>
      </c>
      <c r="F804" s="51">
        <v>68</v>
      </c>
      <c r="G804">
        <v>70</v>
      </c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</row>
    <row r="805" spans="1:54" s="55" customFormat="1" ht="15">
      <c r="A805" t="str">
        <f t="shared" si="12"/>
        <v>OberösterreichGlas-Verfahrenstechnik</v>
      </c>
      <c r="B805">
        <v>805</v>
      </c>
      <c r="C805" t="s">
        <v>263</v>
      </c>
      <c r="D805" t="s">
        <v>568</v>
      </c>
      <c r="E805" s="51">
        <v>9</v>
      </c>
      <c r="F805" s="51">
        <v>7</v>
      </c>
      <c r="G805">
        <v>6</v>
      </c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</row>
    <row r="806" spans="1:54" s="55" customFormat="1" ht="15">
      <c r="A806" t="str">
        <f t="shared" si="12"/>
        <v>OberösterreichGleisbautechnik</v>
      </c>
      <c r="B806">
        <v>806</v>
      </c>
      <c r="C806" t="s">
        <v>263</v>
      </c>
      <c r="D806" t="s">
        <v>119</v>
      </c>
      <c r="E806" s="51">
        <v>3</v>
      </c>
      <c r="F806" s="51">
        <v>2</v>
      </c>
      <c r="G806">
        <v>2</v>
      </c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</row>
    <row r="807" spans="1:54" s="55" customFormat="1" ht="15">
      <c r="A807" t="str">
        <f t="shared" si="12"/>
        <v>OberösterreichBrief-und Paketlogistik</v>
      </c>
      <c r="B807">
        <v>807</v>
      </c>
      <c r="C807" t="s">
        <v>263</v>
      </c>
      <c r="D807" t="s">
        <v>572</v>
      </c>
      <c r="E807" s="51"/>
      <c r="F807" s="51"/>
      <c r="G807">
        <v>11</v>
      </c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</row>
    <row r="808" spans="1:54" s="55" customFormat="1" ht="15">
      <c r="A808" t="str">
        <f t="shared" si="12"/>
        <v>SalzburgApplikationsentwicklung - Coding</v>
      </c>
      <c r="B808">
        <v>808</v>
      </c>
      <c r="C808" t="s">
        <v>264</v>
      </c>
      <c r="D808" t="s">
        <v>41</v>
      </c>
      <c r="E808" s="51">
        <v>58</v>
      </c>
      <c r="F808" s="51">
        <v>51</v>
      </c>
      <c r="G808">
        <v>52</v>
      </c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</row>
    <row r="809" spans="1:54" s="55" customFormat="1" ht="15">
      <c r="A809" t="str">
        <f t="shared" si="12"/>
        <v>SalzburgArchiv-, Bibliotheks- und Informationsassistent/Archiv-, Bibliotheks- und In-formationsassistentin</v>
      </c>
      <c r="B809">
        <v>809</v>
      </c>
      <c r="C809" t="s">
        <v>264</v>
      </c>
      <c r="D809" t="s">
        <v>42</v>
      </c>
      <c r="E809" s="51">
        <v>1</v>
      </c>
      <c r="F809" s="51">
        <v>2</v>
      </c>
      <c r="G809">
        <v>2</v>
      </c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</row>
    <row r="810" spans="1:54" s="55" customFormat="1" ht="15">
      <c r="A810" t="str">
        <f t="shared" si="12"/>
        <v>SalzburgAssistent/Assistentin in der Sicherheitsverwaltung (gültig bis: 31.08.2026)</v>
      </c>
      <c r="B810">
        <v>810</v>
      </c>
      <c r="C810" t="s">
        <v>264</v>
      </c>
      <c r="D810" t="s">
        <v>43</v>
      </c>
      <c r="E810" s="51">
        <v>4</v>
      </c>
      <c r="F810" s="51">
        <v>3</v>
      </c>
      <c r="G810">
        <v>3</v>
      </c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</row>
    <row r="811" spans="1:54" s="55" customFormat="1" ht="15">
      <c r="A811" t="str">
        <f t="shared" si="12"/>
        <v>SalzburgAugenoptik</v>
      </c>
      <c r="B811">
        <v>811</v>
      </c>
      <c r="C811" t="s">
        <v>264</v>
      </c>
      <c r="D811" t="s">
        <v>44</v>
      </c>
      <c r="E811" s="51">
        <v>7</v>
      </c>
      <c r="F811" s="51">
        <v>6</v>
      </c>
      <c r="G811">
        <v>3</v>
      </c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</row>
    <row r="812" spans="1:54" s="55" customFormat="1" ht="15">
      <c r="A812" t="str">
        <f t="shared" si="12"/>
        <v>SalzburgBäckerei</v>
      </c>
      <c r="B812">
        <v>812</v>
      </c>
      <c r="C812" t="s">
        <v>264</v>
      </c>
      <c r="D812" t="s">
        <v>45</v>
      </c>
      <c r="E812" s="51">
        <v>13</v>
      </c>
      <c r="F812" s="51">
        <v>16</v>
      </c>
      <c r="G812">
        <v>15</v>
      </c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</row>
    <row r="813" spans="1:54" s="55" customFormat="1" ht="15">
      <c r="A813" t="str">
        <f t="shared" si="12"/>
        <v>SalzburgBahnreise- und Mobilitätsservice (gültig bis: 30.06.2026)</v>
      </c>
      <c r="B813">
        <v>813</v>
      </c>
      <c r="C813" t="s">
        <v>264</v>
      </c>
      <c r="D813" t="s">
        <v>47</v>
      </c>
      <c r="E813" s="51">
        <v>3</v>
      </c>
      <c r="F813" s="51">
        <v>3</v>
      </c>
      <c r="G813">
        <v>3</v>
      </c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</row>
    <row r="814" spans="1:54" s="55" customFormat="1" ht="15">
      <c r="A814" t="str">
        <f t="shared" si="12"/>
        <v>SalzburgBankkaufmann/Bankkauffrau</v>
      </c>
      <c r="B814">
        <v>814</v>
      </c>
      <c r="C814" t="s">
        <v>264</v>
      </c>
      <c r="D814" t="s">
        <v>48</v>
      </c>
      <c r="E814" s="51">
        <v>29</v>
      </c>
      <c r="F814" s="51">
        <v>36</v>
      </c>
      <c r="G814">
        <v>34</v>
      </c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</row>
    <row r="815" spans="1:54" s="55" customFormat="1" ht="15">
      <c r="A815" t="str">
        <f t="shared" si="12"/>
        <v>SalzburgBautechnische Assistenz</v>
      </c>
      <c r="B815">
        <v>815</v>
      </c>
      <c r="C815" t="s">
        <v>264</v>
      </c>
      <c r="D815" t="s">
        <v>49</v>
      </c>
      <c r="E815" s="51">
        <v>5</v>
      </c>
      <c r="F815" s="51">
        <v>6</v>
      </c>
      <c r="G815">
        <v>3</v>
      </c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</row>
    <row r="816" spans="1:54" s="55" customFormat="1" ht="15">
      <c r="A816" t="str">
        <f t="shared" si="12"/>
        <v>SalzburgBautechnischer Zeichner/Bautechnische Zeichnerin</v>
      </c>
      <c r="B816">
        <v>816</v>
      </c>
      <c r="C816" t="s">
        <v>264</v>
      </c>
      <c r="D816" t="s">
        <v>50</v>
      </c>
      <c r="E816" s="51">
        <v>18</v>
      </c>
      <c r="F816" s="51">
        <v>10</v>
      </c>
      <c r="G816">
        <v>17</v>
      </c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</row>
    <row r="817" spans="1:54" s="55" customFormat="1" ht="15">
      <c r="A817" t="str">
        <f t="shared" si="12"/>
        <v>SalzburgBauwerksabdichtungstechnik</v>
      </c>
      <c r="B817">
        <v>817</v>
      </c>
      <c r="C817" t="s">
        <v>264</v>
      </c>
      <c r="D817" t="s">
        <v>51</v>
      </c>
      <c r="E817" s="51">
        <v>4</v>
      </c>
      <c r="F817" s="51">
        <v>1</v>
      </c>
      <c r="G817">
        <v>2</v>
      </c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</row>
    <row r="818" spans="1:54" s="55" customFormat="1" ht="15">
      <c r="A818" t="str">
        <f t="shared" si="12"/>
        <v>SalzburgBekleidungsgestaltung</v>
      </c>
      <c r="B818">
        <v>818</v>
      </c>
      <c r="C818" t="s">
        <v>264</v>
      </c>
      <c r="D818" t="s">
        <v>53</v>
      </c>
      <c r="E818" s="51">
        <v>4</v>
      </c>
      <c r="F818" s="51">
        <v>3</v>
      </c>
      <c r="G818">
        <v>3</v>
      </c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</row>
    <row r="819" spans="1:54" s="55" customFormat="1" ht="15">
      <c r="A819" t="str">
        <f t="shared" si="12"/>
        <v>SalzburgBerufsfotografie</v>
      </c>
      <c r="B819">
        <v>819</v>
      </c>
      <c r="C819" t="s">
        <v>264</v>
      </c>
      <c r="D819" t="s">
        <v>55</v>
      </c>
      <c r="E819" s="51">
        <v>1</v>
      </c>
      <c r="F819" s="51">
        <v>1</v>
      </c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</row>
    <row r="820" spans="1:54" s="55" customFormat="1" ht="15">
      <c r="A820" t="str">
        <f t="shared" si="12"/>
        <v>SalzburgBerufskraftfahrer/Berufskraftfahrerin</v>
      </c>
      <c r="B820">
        <v>820</v>
      </c>
      <c r="C820" t="s">
        <v>264</v>
      </c>
      <c r="D820" t="s">
        <v>56</v>
      </c>
      <c r="E820" s="51"/>
      <c r="F820" s="51"/>
      <c r="G820">
        <v>1</v>
      </c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</row>
    <row r="821" spans="1:54" s="55" customFormat="1" ht="15">
      <c r="A821" t="str">
        <f t="shared" si="12"/>
        <v>SalzburgBeschriftungsdesign und Werbetechnik</v>
      </c>
      <c r="B821">
        <v>821</v>
      </c>
      <c r="C821" t="s">
        <v>264</v>
      </c>
      <c r="D821" t="s">
        <v>57</v>
      </c>
      <c r="E821" s="51">
        <v>12</v>
      </c>
      <c r="F821" s="51">
        <v>9</v>
      </c>
      <c r="G821">
        <v>8</v>
      </c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</row>
    <row r="822" spans="1:54" s="55" customFormat="1" ht="15">
      <c r="A822" t="str">
        <f t="shared" si="12"/>
        <v>SalzburgBetonbau</v>
      </c>
      <c r="B822">
        <v>822</v>
      </c>
      <c r="C822" t="s">
        <v>264</v>
      </c>
      <c r="D822" t="s">
        <v>58</v>
      </c>
      <c r="E822" s="51">
        <v>41</v>
      </c>
      <c r="F822" s="51">
        <v>42</v>
      </c>
      <c r="G822">
        <v>46</v>
      </c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</row>
    <row r="823" spans="1:54" s="55" customFormat="1" ht="15">
      <c r="A823" t="str">
        <f t="shared" si="12"/>
        <v>SalzburgBetonfertigteiltechnik</v>
      </c>
      <c r="B823">
        <v>823</v>
      </c>
      <c r="C823" t="s">
        <v>264</v>
      </c>
      <c r="D823" t="s">
        <v>59</v>
      </c>
      <c r="E823" s="51">
        <v>1</v>
      </c>
      <c r="F823" s="51">
        <v>1</v>
      </c>
      <c r="G823">
        <v>1</v>
      </c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</row>
    <row r="824" spans="1:54" s="55" customFormat="1" ht="15">
      <c r="A824" t="str">
        <f t="shared" si="12"/>
        <v>SalzburgBetriebsdienstleister/Betriebsdienstleisterin</v>
      </c>
      <c r="B824">
        <v>824</v>
      </c>
      <c r="C824" t="s">
        <v>264</v>
      </c>
      <c r="D824" t="s">
        <v>60</v>
      </c>
      <c r="E824" s="51"/>
      <c r="F824" s="51">
        <v>1</v>
      </c>
      <c r="G824">
        <v>2</v>
      </c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</row>
    <row r="825" spans="1:54" s="55" customFormat="1" ht="15">
      <c r="A825" t="str">
        <f t="shared" si="12"/>
        <v>SalzburgBetriebslogistikkaufmann/Betriebslogistikkauffrau</v>
      </c>
      <c r="B825">
        <v>825</v>
      </c>
      <c r="C825" t="s">
        <v>264</v>
      </c>
      <c r="D825" t="s">
        <v>61</v>
      </c>
      <c r="E825" s="51">
        <v>69</v>
      </c>
      <c r="F825" s="51">
        <v>60</v>
      </c>
      <c r="G825">
        <v>62</v>
      </c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</row>
    <row r="826" spans="1:54" s="55" customFormat="1" ht="15">
      <c r="A826" t="str">
        <f t="shared" si="12"/>
        <v>SalzburgBodenleger/in</v>
      </c>
      <c r="B826">
        <v>826</v>
      </c>
      <c r="C826" t="s">
        <v>264</v>
      </c>
      <c r="D826" t="s">
        <v>66</v>
      </c>
      <c r="E826" s="51">
        <v>23</v>
      </c>
      <c r="F826" s="51">
        <v>16</v>
      </c>
      <c r="G826">
        <v>13</v>
      </c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</row>
    <row r="827" spans="1:54" s="55" customFormat="1" ht="15">
      <c r="A827" t="str">
        <f t="shared" si="12"/>
        <v>SalzburgBootbauer/in</v>
      </c>
      <c r="B827">
        <v>827</v>
      </c>
      <c r="C827" t="s">
        <v>264</v>
      </c>
      <c r="D827" t="s">
        <v>67</v>
      </c>
      <c r="E827" s="51">
        <v>1</v>
      </c>
      <c r="F827" s="51">
        <v>2</v>
      </c>
      <c r="G827">
        <v>2</v>
      </c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</row>
    <row r="828" spans="1:54" s="55" customFormat="1" ht="15">
      <c r="A828" t="str">
        <f t="shared" si="12"/>
        <v>SalzburgBrau- und Getränketechnik</v>
      </c>
      <c r="B828">
        <v>828</v>
      </c>
      <c r="C828" t="s">
        <v>264</v>
      </c>
      <c r="D828" t="s">
        <v>68</v>
      </c>
      <c r="E828" s="51">
        <v>7</v>
      </c>
      <c r="F828" s="51">
        <v>7</v>
      </c>
      <c r="G828">
        <v>5</v>
      </c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</row>
    <row r="829" spans="1:54" s="55" customFormat="1" ht="15">
      <c r="A829" t="str">
        <f t="shared" si="12"/>
        <v>SalzburgBrunnen- und Grundbau</v>
      </c>
      <c r="B829">
        <v>829</v>
      </c>
      <c r="C829" t="s">
        <v>264</v>
      </c>
      <c r="D829" t="s">
        <v>69</v>
      </c>
      <c r="E829" s="51"/>
      <c r="F829" s="51"/>
      <c r="G829">
        <v>1</v>
      </c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</row>
    <row r="830" spans="1:54" s="55" customFormat="1" ht="15">
      <c r="A830" t="str">
        <f t="shared" si="12"/>
        <v>SalzburgBuch- und Medienwirtschaft</v>
      </c>
      <c r="B830">
        <v>830</v>
      </c>
      <c r="C830" t="s">
        <v>264</v>
      </c>
      <c r="D830" t="s">
        <v>70</v>
      </c>
      <c r="E830" s="51">
        <v>3</v>
      </c>
      <c r="F830" s="51">
        <v>3</v>
      </c>
      <c r="G830">
        <v>1</v>
      </c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</row>
    <row r="831" spans="1:54" s="55" customFormat="1" ht="15">
      <c r="A831" t="str">
        <f t="shared" si="12"/>
        <v>SalzburgBuchbindetechnik und Postpresstechnologie</v>
      </c>
      <c r="B831">
        <v>831</v>
      </c>
      <c r="C831" t="s">
        <v>264</v>
      </c>
      <c r="D831" t="s">
        <v>71</v>
      </c>
      <c r="E831" s="51"/>
      <c r="F831" s="51">
        <v>2</v>
      </c>
      <c r="G831">
        <v>3</v>
      </c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</row>
    <row r="832" spans="1:54" s="55" customFormat="1" ht="15">
      <c r="A832" t="str">
        <f t="shared" si="12"/>
        <v>SalzburgBürokaufmann/Bürokauffrau</v>
      </c>
      <c r="B832">
        <v>832</v>
      </c>
      <c r="C832" t="s">
        <v>264</v>
      </c>
      <c r="D832" t="s">
        <v>73</v>
      </c>
      <c r="E832" s="51">
        <v>105</v>
      </c>
      <c r="F832" s="51">
        <v>106</v>
      </c>
      <c r="G832">
        <v>88</v>
      </c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</row>
    <row r="833" spans="1:54" s="55" customFormat="1" ht="15">
      <c r="A833" t="str">
        <f t="shared" ref="A833:A896" si="13">C833&amp;D833</f>
        <v>SalzburgChemieverfahrenstechnik</v>
      </c>
      <c r="B833">
        <v>833</v>
      </c>
      <c r="C833" t="s">
        <v>264</v>
      </c>
      <c r="D833" t="s">
        <v>75</v>
      </c>
      <c r="E833" s="51">
        <v>9</v>
      </c>
      <c r="F833" s="51">
        <v>6</v>
      </c>
      <c r="G833">
        <v>5</v>
      </c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</row>
    <row r="834" spans="1:54" s="55" customFormat="1" ht="15">
      <c r="A834" t="str">
        <f t="shared" si="13"/>
        <v>SalzburgDachdecker/Dachdeckerin</v>
      </c>
      <c r="B834">
        <v>834</v>
      </c>
      <c r="C834" t="s">
        <v>264</v>
      </c>
      <c r="D834" t="s">
        <v>78</v>
      </c>
      <c r="E834" s="51">
        <v>68</v>
      </c>
      <c r="F834" s="51">
        <v>68</v>
      </c>
      <c r="G834">
        <v>71</v>
      </c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</row>
    <row r="835" spans="1:54" s="55" customFormat="1" ht="15">
      <c r="A835" t="str">
        <f t="shared" si="13"/>
        <v>SalzburgDrogist/Drogistin</v>
      </c>
      <c r="B835">
        <v>835</v>
      </c>
      <c r="C835" t="s">
        <v>264</v>
      </c>
      <c r="D835" t="s">
        <v>80</v>
      </c>
      <c r="E835" s="51">
        <v>1</v>
      </c>
      <c r="F835" s="51">
        <v>2</v>
      </c>
      <c r="G835">
        <v>1</v>
      </c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</row>
    <row r="836" spans="1:54" s="55" customFormat="1" ht="15">
      <c r="A836" t="str">
        <f t="shared" si="13"/>
        <v>SalzburgDrucktechnik</v>
      </c>
      <c r="B836">
        <v>836</v>
      </c>
      <c r="C836" t="s">
        <v>264</v>
      </c>
      <c r="D836" t="s">
        <v>81</v>
      </c>
      <c r="E836" s="51">
        <v>6</v>
      </c>
      <c r="F836" s="51">
        <v>6</v>
      </c>
      <c r="G836">
        <v>4</v>
      </c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</row>
    <row r="837" spans="1:54" s="55" customFormat="1" ht="15">
      <c r="A837" t="str">
        <f t="shared" si="13"/>
        <v>SalzburgDruckvorstufentechniker/in</v>
      </c>
      <c r="B837">
        <v>837</v>
      </c>
      <c r="C837" t="s">
        <v>264</v>
      </c>
      <c r="D837" t="s">
        <v>82</v>
      </c>
      <c r="E837" s="51"/>
      <c r="F837" s="51"/>
      <c r="G837">
        <v>1</v>
      </c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</row>
    <row r="838" spans="1:54" s="55" customFormat="1" ht="15">
      <c r="A838" t="str">
        <f t="shared" si="13"/>
        <v>SalzburgE-Commerce-Kaufmann/E-Commerce-Kauffrau</v>
      </c>
      <c r="B838">
        <v>838</v>
      </c>
      <c r="C838" t="s">
        <v>264</v>
      </c>
      <c r="D838" t="s">
        <v>83</v>
      </c>
      <c r="E838" s="51">
        <v>20</v>
      </c>
      <c r="F838" s="51">
        <v>14</v>
      </c>
      <c r="G838">
        <v>12</v>
      </c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</row>
    <row r="839" spans="1:54" s="55" customFormat="1" ht="15">
      <c r="A839" t="str">
        <f t="shared" si="13"/>
        <v>SalzburgEDV-Kaufmann/-frau</v>
      </c>
      <c r="B839">
        <v>839</v>
      </c>
      <c r="C839" t="s">
        <v>264</v>
      </c>
      <c r="D839" t="s">
        <v>84</v>
      </c>
      <c r="E839" s="51">
        <v>6</v>
      </c>
      <c r="F839" s="51">
        <v>4</v>
      </c>
      <c r="G839">
        <v>1</v>
      </c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</row>
    <row r="840" spans="1:54" s="55" customFormat="1" ht="15">
      <c r="A840" t="str">
        <f t="shared" si="13"/>
        <v>SalzburgEinkäufer/Einkäuferin</v>
      </c>
      <c r="B840">
        <v>840</v>
      </c>
      <c r="C840" t="s">
        <v>264</v>
      </c>
      <c r="D840" t="s">
        <v>85</v>
      </c>
      <c r="E840" s="51">
        <v>3</v>
      </c>
      <c r="F840" s="51">
        <v>4</v>
      </c>
      <c r="G840">
        <v>4</v>
      </c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</row>
    <row r="841" spans="1:54" s="55" customFormat="1" ht="15">
      <c r="A841" t="str">
        <f t="shared" si="13"/>
        <v>SalzburgEinzelhandel</v>
      </c>
      <c r="B841">
        <v>841</v>
      </c>
      <c r="C841" t="s">
        <v>264</v>
      </c>
      <c r="D841" t="s">
        <v>86</v>
      </c>
      <c r="E841" s="51">
        <v>370</v>
      </c>
      <c r="F841" s="51">
        <v>368</v>
      </c>
      <c r="G841">
        <v>358</v>
      </c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</row>
    <row r="842" spans="1:54" s="55" customFormat="1" ht="15">
      <c r="A842" t="str">
        <f t="shared" si="13"/>
        <v>SalzburgElektronik</v>
      </c>
      <c r="B842">
        <v>842</v>
      </c>
      <c r="C842" t="s">
        <v>264</v>
      </c>
      <c r="D842" t="s">
        <v>88</v>
      </c>
      <c r="E842" s="51">
        <v>24</v>
      </c>
      <c r="F842" s="51">
        <v>23</v>
      </c>
      <c r="G842">
        <v>15</v>
      </c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</row>
    <row r="843" spans="1:54" s="55" customFormat="1" ht="15">
      <c r="A843" t="str">
        <f t="shared" si="13"/>
        <v>SalzburgElektrotechnik</v>
      </c>
      <c r="B843">
        <v>843</v>
      </c>
      <c r="C843" t="s">
        <v>264</v>
      </c>
      <c r="D843" t="s">
        <v>89</v>
      </c>
      <c r="E843" s="51">
        <v>631</v>
      </c>
      <c r="F843" s="51">
        <v>619</v>
      </c>
      <c r="G843">
        <v>569</v>
      </c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</row>
    <row r="844" spans="1:54" s="55" customFormat="1" ht="15">
      <c r="A844" t="str">
        <f t="shared" si="13"/>
        <v>SalzburgEntsorgungs- und Recyclingfachkraft</v>
      </c>
      <c r="B844">
        <v>844</v>
      </c>
      <c r="C844" t="s">
        <v>264</v>
      </c>
      <c r="D844" t="s">
        <v>90</v>
      </c>
      <c r="E844" s="51">
        <v>1</v>
      </c>
      <c r="F844" s="51">
        <v>1</v>
      </c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</row>
    <row r="845" spans="1:54" s="55" customFormat="1" ht="15">
      <c r="A845" t="str">
        <f t="shared" si="13"/>
        <v>SalzburgFahrradmechatronik (gültig bis: 31.12.2026)</v>
      </c>
      <c r="B845">
        <v>845</v>
      </c>
      <c r="C845" t="s">
        <v>264</v>
      </c>
      <c r="D845" t="s">
        <v>92</v>
      </c>
      <c r="E845" s="51">
        <v>25</v>
      </c>
      <c r="F845" s="51">
        <v>25</v>
      </c>
      <c r="G845">
        <v>25</v>
      </c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</row>
    <row r="846" spans="1:54" s="55" customFormat="1" ht="15">
      <c r="A846" t="str">
        <f t="shared" si="13"/>
        <v>SalzburgFaserverbundtechnik (gültig bis: 31.12.2030)</v>
      </c>
      <c r="B846">
        <v>846</v>
      </c>
      <c r="C846" t="s">
        <v>264</v>
      </c>
      <c r="D846" t="s">
        <v>93</v>
      </c>
      <c r="E846" s="51"/>
      <c r="F846" s="51">
        <v>1</v>
      </c>
      <c r="G846">
        <v>3</v>
      </c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</row>
    <row r="847" spans="1:54" s="55" customFormat="1" ht="15">
      <c r="A847" t="str">
        <f t="shared" si="13"/>
        <v>SalzburgFernwärmetechnik (gültig bis: 31.12.2030)</v>
      </c>
      <c r="B847">
        <v>847</v>
      </c>
      <c r="C847" t="s">
        <v>264</v>
      </c>
      <c r="D847" t="s">
        <v>359</v>
      </c>
      <c r="E847" s="51"/>
      <c r="F847" s="51">
        <v>1</v>
      </c>
      <c r="G847">
        <v>2</v>
      </c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</row>
    <row r="848" spans="1:54" s="55" customFormat="1" ht="15">
      <c r="A848" t="str">
        <f t="shared" si="13"/>
        <v>SalzburgFertigungsmesstechnik (gültig bis: 31.08.2027)</v>
      </c>
      <c r="B848">
        <v>848</v>
      </c>
      <c r="C848" t="s">
        <v>264</v>
      </c>
      <c r="D848" t="s">
        <v>98</v>
      </c>
      <c r="E848" s="51"/>
      <c r="F848" s="51">
        <v>1</v>
      </c>
      <c r="G848">
        <v>3</v>
      </c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</row>
    <row r="849" spans="1:54" s="55" customFormat="1" ht="15">
      <c r="A849" t="str">
        <f t="shared" si="13"/>
        <v>SalzburgFinanz- und Rechnungswesenassistenz</v>
      </c>
      <c r="B849">
        <v>849</v>
      </c>
      <c r="C849" t="s">
        <v>264</v>
      </c>
      <c r="D849" t="s">
        <v>99</v>
      </c>
      <c r="E849" s="51">
        <v>8</v>
      </c>
      <c r="F849" s="51">
        <v>8</v>
      </c>
      <c r="G849">
        <v>5</v>
      </c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</row>
    <row r="850" spans="1:54" s="55" customFormat="1" ht="15">
      <c r="A850" t="str">
        <f t="shared" si="13"/>
        <v>SalzburgFinanzdienstleistungskaufmann/ Finanzdienstleistungskauffrau</v>
      </c>
      <c r="B850">
        <v>850</v>
      </c>
      <c r="C850" t="s">
        <v>264</v>
      </c>
      <c r="D850" t="s">
        <v>100</v>
      </c>
      <c r="E850" s="51"/>
      <c r="F850" s="51">
        <v>1</v>
      </c>
      <c r="G850">
        <v>2</v>
      </c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</row>
    <row r="851" spans="1:54" s="55" customFormat="1" ht="15">
      <c r="A851" t="str">
        <f t="shared" si="13"/>
        <v>SalzburgFitnessbetreuung</v>
      </c>
      <c r="B851">
        <v>851</v>
      </c>
      <c r="C851" t="s">
        <v>264</v>
      </c>
      <c r="D851" t="s">
        <v>101</v>
      </c>
      <c r="E851" s="51">
        <v>11</v>
      </c>
      <c r="F851" s="51">
        <v>9</v>
      </c>
      <c r="G851">
        <v>8</v>
      </c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</row>
    <row r="852" spans="1:54" s="55" customFormat="1" ht="15">
      <c r="A852" t="str">
        <f t="shared" si="13"/>
        <v>SalzburgFleischverarbeitung</v>
      </c>
      <c r="B852">
        <v>852</v>
      </c>
      <c r="C852" t="s">
        <v>264</v>
      </c>
      <c r="D852" t="s">
        <v>103</v>
      </c>
      <c r="E852" s="51">
        <v>31</v>
      </c>
      <c r="F852" s="51">
        <v>26</v>
      </c>
      <c r="G852">
        <v>20</v>
      </c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</row>
    <row r="853" spans="1:54" s="55" customFormat="1" ht="15">
      <c r="A853" t="str">
        <f t="shared" si="13"/>
        <v>SalzburgFleischverkauf</v>
      </c>
      <c r="B853">
        <v>853</v>
      </c>
      <c r="C853" t="s">
        <v>264</v>
      </c>
      <c r="D853" t="s">
        <v>104</v>
      </c>
      <c r="E853" s="51">
        <v>1</v>
      </c>
      <c r="F853" s="51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</row>
    <row r="854" spans="1:54" s="55" customFormat="1" ht="15">
      <c r="A854" t="str">
        <f t="shared" si="13"/>
        <v>SalzburgFlorist/Floristin</v>
      </c>
      <c r="B854">
        <v>854</v>
      </c>
      <c r="C854" t="s">
        <v>264</v>
      </c>
      <c r="D854" t="s">
        <v>105</v>
      </c>
      <c r="E854" s="51">
        <v>1</v>
      </c>
      <c r="F854" s="51">
        <v>1</v>
      </c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</row>
    <row r="855" spans="1:54" s="55" customFormat="1" ht="15">
      <c r="A855" t="str">
        <f t="shared" si="13"/>
        <v>SalzburgForsttechnik</v>
      </c>
      <c r="B855">
        <v>855</v>
      </c>
      <c r="C855" t="s">
        <v>264</v>
      </c>
      <c r="D855" t="s">
        <v>106</v>
      </c>
      <c r="E855" s="51">
        <v>3</v>
      </c>
      <c r="F855" s="51">
        <v>1</v>
      </c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</row>
    <row r="856" spans="1:54" s="55" customFormat="1" ht="15">
      <c r="A856" t="str">
        <f t="shared" si="13"/>
        <v>SalzburgFoto- und Multimediakaufmann/-frau</v>
      </c>
      <c r="B856">
        <v>856</v>
      </c>
      <c r="C856" t="s">
        <v>264</v>
      </c>
      <c r="D856" t="s">
        <v>107</v>
      </c>
      <c r="E856" s="51">
        <v>2</v>
      </c>
      <c r="F856" s="51">
        <v>3</v>
      </c>
      <c r="G856">
        <v>1</v>
      </c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</row>
    <row r="857" spans="1:54" s="55" customFormat="1" ht="15">
      <c r="A857" t="str">
        <f t="shared" si="13"/>
        <v>SalzburgFriseur (Stylist)/Friseurin (Stylistin)</v>
      </c>
      <c r="B857">
        <v>857</v>
      </c>
      <c r="C857" t="s">
        <v>264</v>
      </c>
      <c r="D857" t="s">
        <v>109</v>
      </c>
      <c r="E857" s="51">
        <v>21</v>
      </c>
      <c r="F857" s="51">
        <v>26</v>
      </c>
      <c r="G857">
        <v>21</v>
      </c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</row>
    <row r="858" spans="1:54" s="55" customFormat="1" ht="15">
      <c r="A858" t="str">
        <f t="shared" si="13"/>
        <v>SalzburgGarten- und Grünflächengestaltung</v>
      </c>
      <c r="B858">
        <v>858</v>
      </c>
      <c r="C858" t="s">
        <v>264</v>
      </c>
      <c r="D858" t="s">
        <v>110</v>
      </c>
      <c r="E858" s="51">
        <v>19</v>
      </c>
      <c r="F858" s="51">
        <v>19</v>
      </c>
      <c r="G858">
        <v>19</v>
      </c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</row>
    <row r="859" spans="1:54" s="55" customFormat="1" ht="15">
      <c r="A859" t="str">
        <f t="shared" si="13"/>
        <v>SalzburgGastronomiefachmann/Gastronomiefachfrau</v>
      </c>
      <c r="B859">
        <v>859</v>
      </c>
      <c r="C859" t="s">
        <v>264</v>
      </c>
      <c r="D859" t="s">
        <v>111</v>
      </c>
      <c r="E859" s="51">
        <v>37</v>
      </c>
      <c r="F859" s="51">
        <v>34</v>
      </c>
      <c r="G859">
        <v>42</v>
      </c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</row>
    <row r="860" spans="1:54" s="55" customFormat="1" ht="15">
      <c r="A860" t="str">
        <f t="shared" si="13"/>
        <v>SalzburgGeoinformationstechnik (gültig bis: 30.06.2024)</v>
      </c>
      <c r="B860">
        <v>860</v>
      </c>
      <c r="C860" t="s">
        <v>264</v>
      </c>
      <c r="D860" t="s">
        <v>112</v>
      </c>
      <c r="E860" s="51">
        <v>3</v>
      </c>
      <c r="F860" s="51">
        <v>3</v>
      </c>
      <c r="G860">
        <v>1</v>
      </c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</row>
    <row r="861" spans="1:54" s="55" customFormat="1" ht="15">
      <c r="A861" t="str">
        <f t="shared" si="13"/>
        <v>SalzburgGießereitechnik</v>
      </c>
      <c r="B861">
        <v>861</v>
      </c>
      <c r="C861" t="s">
        <v>264</v>
      </c>
      <c r="D861" t="s">
        <v>114</v>
      </c>
      <c r="E861" s="51">
        <v>7</v>
      </c>
      <c r="F861" s="51">
        <v>6</v>
      </c>
      <c r="G861">
        <v>6</v>
      </c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</row>
    <row r="862" spans="1:54" s="55" customFormat="1" ht="15">
      <c r="A862" t="str">
        <f t="shared" si="13"/>
        <v>SalzburgGlasbautechnik</v>
      </c>
      <c r="B862">
        <v>862</v>
      </c>
      <c r="C862" t="s">
        <v>264</v>
      </c>
      <c r="D862" t="s">
        <v>115</v>
      </c>
      <c r="E862" s="51">
        <v>7</v>
      </c>
      <c r="F862" s="51">
        <v>5</v>
      </c>
      <c r="G862">
        <v>9</v>
      </c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</row>
    <row r="863" spans="1:54" s="55" customFormat="1" ht="15">
      <c r="A863" t="str">
        <f t="shared" si="13"/>
        <v>SalzburgGold- und Silberschmied/in und Juwelier/in</v>
      </c>
      <c r="B863">
        <v>863</v>
      </c>
      <c r="C863" t="s">
        <v>264</v>
      </c>
      <c r="D863" t="s">
        <v>120</v>
      </c>
      <c r="E863" s="51">
        <v>1</v>
      </c>
      <c r="F863" s="51">
        <v>1</v>
      </c>
      <c r="G863">
        <v>1</v>
      </c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</row>
    <row r="864" spans="1:54" s="55" customFormat="1" ht="15">
      <c r="A864" t="str">
        <f t="shared" si="13"/>
        <v>SalzburgGroßhandelskaufmann/Großhandelskauffrau</v>
      </c>
      <c r="B864">
        <v>864</v>
      </c>
      <c r="C864" t="s">
        <v>264</v>
      </c>
      <c r="D864" t="s">
        <v>122</v>
      </c>
      <c r="E864" s="51">
        <v>40</v>
      </c>
      <c r="F864" s="51">
        <v>37</v>
      </c>
      <c r="G864">
        <v>43</v>
      </c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</row>
    <row r="865" spans="1:54" s="55" customFormat="1" ht="15">
      <c r="A865" t="str">
        <f t="shared" si="13"/>
        <v>SalzburgHafner/in</v>
      </c>
      <c r="B865">
        <v>865</v>
      </c>
      <c r="C865" t="s">
        <v>264</v>
      </c>
      <c r="D865" t="s">
        <v>123</v>
      </c>
      <c r="E865" s="51">
        <v>2</v>
      </c>
      <c r="F865" s="51">
        <v>3</v>
      </c>
      <c r="G865">
        <v>3</v>
      </c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</row>
    <row r="866" spans="1:54" s="55" customFormat="1" ht="15">
      <c r="A866" t="str">
        <f t="shared" si="13"/>
        <v>SalzburgHochbau (gültig bis: 31.12.2027)</v>
      </c>
      <c r="B866">
        <v>866</v>
      </c>
      <c r="C866" t="s">
        <v>264</v>
      </c>
      <c r="D866" t="s">
        <v>562</v>
      </c>
      <c r="E866" s="51">
        <v>221</v>
      </c>
      <c r="F866" s="51">
        <v>190</v>
      </c>
      <c r="G866">
        <v>173</v>
      </c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</row>
    <row r="867" spans="1:54" s="55" customFormat="1" ht="15">
      <c r="A867" t="str">
        <f t="shared" si="13"/>
        <v>SalzburgHochbauspezialist/Hochbauspezialistin (gültig bis: 31.08.2026)</v>
      </c>
      <c r="B867">
        <v>867</v>
      </c>
      <c r="C867" t="s">
        <v>264</v>
      </c>
      <c r="D867" t="s">
        <v>126</v>
      </c>
      <c r="E867" s="51">
        <v>12</v>
      </c>
      <c r="F867" s="51">
        <v>4</v>
      </c>
      <c r="G867">
        <v>3</v>
      </c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</row>
    <row r="868" spans="1:54" s="55" customFormat="1" ht="15">
      <c r="A868" t="str">
        <f t="shared" si="13"/>
        <v>SalzburgHolztechnik</v>
      </c>
      <c r="B868">
        <v>868</v>
      </c>
      <c r="C868" t="s">
        <v>264</v>
      </c>
      <c r="D868" t="s">
        <v>131</v>
      </c>
      <c r="E868" s="51">
        <v>11</v>
      </c>
      <c r="F868" s="51">
        <v>13</v>
      </c>
      <c r="G868">
        <v>15</v>
      </c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</row>
    <row r="869" spans="1:54" s="55" customFormat="1" ht="15">
      <c r="A869" t="str">
        <f t="shared" si="13"/>
        <v>SalzburgHörgeräteakustiker/in</v>
      </c>
      <c r="B869">
        <v>869</v>
      </c>
      <c r="C869" t="s">
        <v>264</v>
      </c>
      <c r="D869" t="s">
        <v>132</v>
      </c>
      <c r="E869" s="51">
        <v>2</v>
      </c>
      <c r="F869" s="51">
        <v>2</v>
      </c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</row>
    <row r="870" spans="1:54" s="55" customFormat="1" ht="15">
      <c r="A870" t="str">
        <f t="shared" si="13"/>
        <v>SalzburgHotel- und Gastgewerbeassistent/in</v>
      </c>
      <c r="B870">
        <v>870</v>
      </c>
      <c r="C870" t="s">
        <v>264</v>
      </c>
      <c r="D870" t="s">
        <v>133</v>
      </c>
      <c r="E870" s="51">
        <v>33</v>
      </c>
      <c r="F870" s="51">
        <v>37</v>
      </c>
      <c r="G870">
        <v>30</v>
      </c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</row>
    <row r="871" spans="1:54" s="55" customFormat="1" ht="15">
      <c r="A871" t="str">
        <f t="shared" si="13"/>
        <v>SalzburgHotel- und Restaurantfachmann/Hotel- und Restaurantfachfrau</v>
      </c>
      <c r="B871">
        <v>871</v>
      </c>
      <c r="C871" t="s">
        <v>264</v>
      </c>
      <c r="D871" t="s">
        <v>134</v>
      </c>
      <c r="E871" s="51">
        <v>7</v>
      </c>
      <c r="F871" s="51">
        <v>9</v>
      </c>
      <c r="G871">
        <v>10</v>
      </c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</row>
    <row r="872" spans="1:54" s="55" customFormat="1" ht="15">
      <c r="A872" t="str">
        <f t="shared" si="13"/>
        <v>SalzburgHotelkaufmann/Hotelkauffrau</v>
      </c>
      <c r="B872">
        <v>872</v>
      </c>
      <c r="C872" t="s">
        <v>264</v>
      </c>
      <c r="D872" t="s">
        <v>135</v>
      </c>
      <c r="E872" s="51">
        <v>11</v>
      </c>
      <c r="F872" s="51">
        <v>8</v>
      </c>
      <c r="G872">
        <v>8</v>
      </c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</row>
    <row r="873" spans="1:54" s="55" customFormat="1" ht="15">
      <c r="A873" t="str">
        <f t="shared" si="13"/>
        <v>SalzburgImmobilienkaufmann/Immobilienkauffrau</v>
      </c>
      <c r="B873">
        <v>873</v>
      </c>
      <c r="C873" t="s">
        <v>264</v>
      </c>
      <c r="D873" t="s">
        <v>137</v>
      </c>
      <c r="E873" s="51">
        <v>5</v>
      </c>
      <c r="F873" s="51">
        <v>2</v>
      </c>
      <c r="G873">
        <v>1</v>
      </c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</row>
    <row r="874" spans="1:54" s="55" customFormat="1" ht="15">
      <c r="A874" t="str">
        <f t="shared" si="13"/>
        <v>SalzburgIndustriekaufmann/Industriekauffrau (gültig bis: 31.08.2026)</v>
      </c>
      <c r="B874">
        <v>874</v>
      </c>
      <c r="C874" t="s">
        <v>264</v>
      </c>
      <c r="D874" t="s">
        <v>138</v>
      </c>
      <c r="E874" s="51">
        <v>11</v>
      </c>
      <c r="F874" s="51">
        <v>13</v>
      </c>
      <c r="G874">
        <v>11</v>
      </c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</row>
    <row r="875" spans="1:54" s="55" customFormat="1" ht="15">
      <c r="A875" t="str">
        <f t="shared" si="13"/>
        <v>SalzburgInformationstechnologie</v>
      </c>
      <c r="B875">
        <v>875</v>
      </c>
      <c r="C875" t="s">
        <v>264</v>
      </c>
      <c r="D875" t="s">
        <v>34</v>
      </c>
      <c r="E875" s="51">
        <v>196</v>
      </c>
      <c r="F875" s="51">
        <v>191</v>
      </c>
      <c r="G875">
        <v>185</v>
      </c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</row>
    <row r="876" spans="1:54" s="55" customFormat="1" ht="15">
      <c r="A876" t="str">
        <f t="shared" si="13"/>
        <v>SalzburgInstallations- und Gebäudetechnik</v>
      </c>
      <c r="B876">
        <v>876</v>
      </c>
      <c r="C876" t="s">
        <v>264</v>
      </c>
      <c r="D876" t="s">
        <v>141</v>
      </c>
      <c r="E876" s="51">
        <v>208</v>
      </c>
      <c r="F876" s="51">
        <v>219</v>
      </c>
      <c r="G876">
        <v>191</v>
      </c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</row>
    <row r="877" spans="1:54" s="55" customFormat="1" ht="15">
      <c r="A877" t="str">
        <f t="shared" si="13"/>
        <v>SalzburgKälteanlagentechnik</v>
      </c>
      <c r="B877">
        <v>877</v>
      </c>
      <c r="C877" t="s">
        <v>264</v>
      </c>
      <c r="D877" t="s">
        <v>142</v>
      </c>
      <c r="E877" s="51">
        <v>24</v>
      </c>
      <c r="F877" s="51">
        <v>22</v>
      </c>
      <c r="G877">
        <v>22</v>
      </c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</row>
    <row r="878" spans="1:54" s="55" customFormat="1" ht="15">
      <c r="A878" t="str">
        <f t="shared" si="13"/>
        <v>SalzburgKarosseriebautechnik</v>
      </c>
      <c r="B878">
        <v>878</v>
      </c>
      <c r="C878" t="s">
        <v>264</v>
      </c>
      <c r="D878" t="s">
        <v>31</v>
      </c>
      <c r="E878" s="51">
        <v>95</v>
      </c>
      <c r="F878" s="51">
        <v>100</v>
      </c>
      <c r="G878">
        <v>98</v>
      </c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</row>
    <row r="879" spans="1:54" s="55" customFormat="1" ht="15">
      <c r="A879" t="str">
        <f t="shared" si="13"/>
        <v>SalzburgKoch/Köchin</v>
      </c>
      <c r="B879">
        <v>879</v>
      </c>
      <c r="C879" t="s">
        <v>264</v>
      </c>
      <c r="D879" t="s">
        <v>148</v>
      </c>
      <c r="E879" s="51">
        <v>178</v>
      </c>
      <c r="F879" s="51">
        <v>190</v>
      </c>
      <c r="G879">
        <v>176</v>
      </c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</row>
    <row r="880" spans="1:54" s="55" customFormat="1" ht="15">
      <c r="A880" t="str">
        <f t="shared" si="13"/>
        <v>SalzburgKonditorei (Zuckerbäckerei)</v>
      </c>
      <c r="B880">
        <v>880</v>
      </c>
      <c r="C880" t="s">
        <v>264</v>
      </c>
      <c r="D880" t="s">
        <v>149</v>
      </c>
      <c r="E880" s="51">
        <v>13</v>
      </c>
      <c r="F880" s="51">
        <v>11</v>
      </c>
      <c r="G880">
        <v>11</v>
      </c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</row>
    <row r="881" spans="1:54" s="55" customFormat="1" ht="15">
      <c r="A881" t="str">
        <f t="shared" si="13"/>
        <v>SalzburgKonstrukteur/in</v>
      </c>
      <c r="B881">
        <v>881</v>
      </c>
      <c r="C881" t="s">
        <v>264</v>
      </c>
      <c r="D881" t="s">
        <v>150</v>
      </c>
      <c r="E881" s="51">
        <v>3</v>
      </c>
      <c r="F881" s="51">
        <v>4</v>
      </c>
      <c r="G881">
        <v>6</v>
      </c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</row>
    <row r="882" spans="1:54" s="55" customFormat="1" ht="15">
      <c r="A882" t="str">
        <f t="shared" si="13"/>
        <v>SalzburgKraftfahrzeugtechnik</v>
      </c>
      <c r="B882">
        <v>882</v>
      </c>
      <c r="C882" t="s">
        <v>264</v>
      </c>
      <c r="D882" t="s">
        <v>4</v>
      </c>
      <c r="E882" s="51">
        <v>583</v>
      </c>
      <c r="F882" s="51">
        <v>605</v>
      </c>
      <c r="G882">
        <v>615</v>
      </c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</row>
    <row r="883" spans="1:54" s="55" customFormat="1" ht="15">
      <c r="A883" t="str">
        <f t="shared" si="13"/>
        <v>SalzburgKunststofftechnologie</v>
      </c>
      <c r="B883">
        <v>883</v>
      </c>
      <c r="C883" t="s">
        <v>264</v>
      </c>
      <c r="D883" t="s">
        <v>152</v>
      </c>
      <c r="E883" s="51">
        <v>10</v>
      </c>
      <c r="F883" s="51">
        <v>6</v>
      </c>
      <c r="G883">
        <v>5</v>
      </c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</row>
    <row r="884" spans="1:54" s="55" customFormat="1" ht="15">
      <c r="A884" t="str">
        <f t="shared" si="13"/>
        <v>SalzburgKunststoffverfahrenstechnik</v>
      </c>
      <c r="B884">
        <v>884</v>
      </c>
      <c r="C884" t="s">
        <v>264</v>
      </c>
      <c r="D884" t="s">
        <v>153</v>
      </c>
      <c r="E884" s="51">
        <v>17</v>
      </c>
      <c r="F884" s="51">
        <v>15</v>
      </c>
      <c r="G884">
        <v>14</v>
      </c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</row>
    <row r="885" spans="1:54" s="55" customFormat="1" ht="15">
      <c r="A885" t="str">
        <f t="shared" si="13"/>
        <v>SalzburgLackiertechnik</v>
      </c>
      <c r="B885">
        <v>885</v>
      </c>
      <c r="C885" t="s">
        <v>264</v>
      </c>
      <c r="D885" t="s">
        <v>156</v>
      </c>
      <c r="E885" s="51">
        <v>23</v>
      </c>
      <c r="F885" s="51">
        <v>19</v>
      </c>
      <c r="G885">
        <v>18</v>
      </c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</row>
    <row r="886" spans="1:54" s="55" customFormat="1" ht="15">
      <c r="A886" t="str">
        <f t="shared" si="13"/>
        <v>SalzburgLand- und Baumaschinentechnik</v>
      </c>
      <c r="B886">
        <v>886</v>
      </c>
      <c r="C886" t="s">
        <v>264</v>
      </c>
      <c r="D886" t="s">
        <v>157</v>
      </c>
      <c r="E886" s="51">
        <v>99</v>
      </c>
      <c r="F886" s="51">
        <v>116</v>
      </c>
      <c r="G886">
        <v>116</v>
      </c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</row>
    <row r="887" spans="1:54" s="55" customFormat="1" ht="15">
      <c r="A887" t="str">
        <f t="shared" si="13"/>
        <v>SalzburgLebensmitteltechnik</v>
      </c>
      <c r="B887">
        <v>887</v>
      </c>
      <c r="C887" t="s">
        <v>264</v>
      </c>
      <c r="D887" t="s">
        <v>158</v>
      </c>
      <c r="E887" s="51">
        <v>9</v>
      </c>
      <c r="F887" s="51">
        <v>9</v>
      </c>
      <c r="G887">
        <v>9</v>
      </c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</row>
    <row r="888" spans="1:54" s="55" customFormat="1" ht="15">
      <c r="A888" t="str">
        <f t="shared" si="13"/>
        <v>SalzburgLuftfahrzeugtechnik</v>
      </c>
      <c r="B888">
        <v>888</v>
      </c>
      <c r="C888" t="s">
        <v>264</v>
      </c>
      <c r="D888" t="s">
        <v>160</v>
      </c>
      <c r="E888" s="51">
        <v>2</v>
      </c>
      <c r="F888" s="51">
        <v>2</v>
      </c>
      <c r="G888">
        <v>3</v>
      </c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</row>
    <row r="889" spans="1:54" s="55" customFormat="1" ht="15">
      <c r="A889" t="str">
        <f t="shared" si="13"/>
        <v>SalzburgMasseur/Masseurin</v>
      </c>
      <c r="B889">
        <v>889</v>
      </c>
      <c r="C889" t="s">
        <v>264</v>
      </c>
      <c r="D889" t="s">
        <v>164</v>
      </c>
      <c r="E889" s="51">
        <v>1</v>
      </c>
      <c r="F889" s="51">
        <v>1</v>
      </c>
      <c r="G889">
        <v>2</v>
      </c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</row>
    <row r="890" spans="1:54" s="55" customFormat="1" ht="15">
      <c r="A890" t="str">
        <f t="shared" si="13"/>
        <v>SalzburgMechatronik</v>
      </c>
      <c r="B890">
        <v>890</v>
      </c>
      <c r="C890" t="s">
        <v>264</v>
      </c>
      <c r="D890" t="s">
        <v>26</v>
      </c>
      <c r="E890" s="51">
        <v>207</v>
      </c>
      <c r="F890" s="51">
        <v>212</v>
      </c>
      <c r="G890">
        <v>200</v>
      </c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</row>
    <row r="891" spans="1:54" s="55" customFormat="1" ht="15">
      <c r="A891" t="str">
        <f t="shared" si="13"/>
        <v>SalzburgMetallbearbeitung</v>
      </c>
      <c r="B891">
        <v>891</v>
      </c>
      <c r="C891" t="s">
        <v>264</v>
      </c>
      <c r="D891" t="s">
        <v>168</v>
      </c>
      <c r="E891" s="51">
        <v>14</v>
      </c>
      <c r="F891" s="51">
        <v>17</v>
      </c>
      <c r="G891">
        <v>17</v>
      </c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</row>
    <row r="892" spans="1:54" s="55" customFormat="1" ht="15">
      <c r="A892" t="str">
        <f t="shared" si="13"/>
        <v>SalzburgMetalldesign</v>
      </c>
      <c r="B892">
        <v>892</v>
      </c>
      <c r="C892" t="s">
        <v>264</v>
      </c>
      <c r="D892" t="s">
        <v>169</v>
      </c>
      <c r="E892" s="51">
        <v>1</v>
      </c>
      <c r="F892" s="51">
        <v>2</v>
      </c>
      <c r="G892">
        <v>2</v>
      </c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</row>
    <row r="893" spans="1:54" s="55" customFormat="1" ht="15">
      <c r="A893" t="str">
        <f t="shared" si="13"/>
        <v>SalzburgMetallgießer/in</v>
      </c>
      <c r="B893">
        <v>893</v>
      </c>
      <c r="C893" t="s">
        <v>264</v>
      </c>
      <c r="D893" t="s">
        <v>170</v>
      </c>
      <c r="E893" s="51"/>
      <c r="F893" s="51">
        <v>2</v>
      </c>
      <c r="G893">
        <v>1</v>
      </c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</row>
    <row r="894" spans="1:54" s="55" customFormat="1" ht="15">
      <c r="A894" t="str">
        <f t="shared" si="13"/>
        <v>SalzburgMetalltechnik</v>
      </c>
      <c r="B894">
        <v>894</v>
      </c>
      <c r="C894" t="s">
        <v>264</v>
      </c>
      <c r="D894" t="s">
        <v>33</v>
      </c>
      <c r="E894" s="51">
        <v>516</v>
      </c>
      <c r="F894" s="51">
        <v>524</v>
      </c>
      <c r="G894">
        <v>498</v>
      </c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</row>
    <row r="895" spans="1:54" s="55" customFormat="1" ht="15">
      <c r="A895" t="str">
        <f t="shared" si="13"/>
        <v>SalzburgMilchtechnologie</v>
      </c>
      <c r="B895">
        <v>895</v>
      </c>
      <c r="C895" t="s">
        <v>264</v>
      </c>
      <c r="D895" t="s">
        <v>173</v>
      </c>
      <c r="E895" s="51">
        <v>12</v>
      </c>
      <c r="F895" s="51">
        <v>6</v>
      </c>
      <c r="G895">
        <v>11</v>
      </c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</row>
    <row r="896" spans="1:54" s="55" customFormat="1" ht="15">
      <c r="A896" t="str">
        <f t="shared" si="13"/>
        <v>SalzburgMobilitätsservice</v>
      </c>
      <c r="B896">
        <v>896</v>
      </c>
      <c r="C896" t="s">
        <v>264</v>
      </c>
      <c r="D896" t="s">
        <v>174</v>
      </c>
      <c r="E896" s="51">
        <v>1</v>
      </c>
      <c r="F896" s="51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</row>
    <row r="897" spans="1:54" s="55" customFormat="1" ht="15">
      <c r="A897" t="str">
        <f t="shared" ref="A897:A960" si="14">C897&amp;D897</f>
        <v>SalzburgNah- und Distributionslogistik (gültig bis: 30.06.2025)</v>
      </c>
      <c r="B897">
        <v>897</v>
      </c>
      <c r="C897" t="s">
        <v>264</v>
      </c>
      <c r="D897" t="s">
        <v>565</v>
      </c>
      <c r="E897" s="51">
        <v>7</v>
      </c>
      <c r="F897" s="51">
        <v>5</v>
      </c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</row>
    <row r="898" spans="1:54" s="55" customFormat="1" ht="15">
      <c r="A898" t="str">
        <f t="shared" si="14"/>
        <v>SalzburgOberflächentechnik</v>
      </c>
      <c r="B898">
        <v>898</v>
      </c>
      <c r="C898" t="s">
        <v>264</v>
      </c>
      <c r="D898" t="s">
        <v>175</v>
      </c>
      <c r="E898" s="51">
        <v>6</v>
      </c>
      <c r="F898" s="51">
        <v>6</v>
      </c>
      <c r="G898">
        <v>3</v>
      </c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</row>
    <row r="899" spans="1:54" s="55" customFormat="1" ht="15">
      <c r="A899" t="str">
        <f t="shared" si="14"/>
        <v>SalzburgOfenbau- und Verlegetechnik</v>
      </c>
      <c r="B899">
        <v>899</v>
      </c>
      <c r="C899" t="s">
        <v>264</v>
      </c>
      <c r="D899" t="s">
        <v>178</v>
      </c>
      <c r="E899" s="51">
        <v>24</v>
      </c>
      <c r="F899" s="51">
        <v>18</v>
      </c>
      <c r="G899">
        <v>13</v>
      </c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</row>
    <row r="900" spans="1:54" s="55" customFormat="1" ht="15">
      <c r="A900" t="str">
        <f t="shared" si="14"/>
        <v>SalzburgOrgelbau</v>
      </c>
      <c r="B900">
        <v>900</v>
      </c>
      <c r="C900" t="s">
        <v>264</v>
      </c>
      <c r="D900" t="s">
        <v>180</v>
      </c>
      <c r="E900" s="51">
        <v>1</v>
      </c>
      <c r="F900" s="51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</row>
    <row r="901" spans="1:54" s="55" customFormat="1" ht="15">
      <c r="A901" t="str">
        <f t="shared" si="14"/>
        <v>SalzburgOrthopädieschuhmacher/in</v>
      </c>
      <c r="B901">
        <v>901</v>
      </c>
      <c r="C901" t="s">
        <v>264</v>
      </c>
      <c r="D901" t="s">
        <v>181</v>
      </c>
      <c r="E901" s="51">
        <v>7</v>
      </c>
      <c r="F901" s="51">
        <v>6</v>
      </c>
      <c r="G901">
        <v>4</v>
      </c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</row>
    <row r="902" spans="1:54" s="55" customFormat="1" ht="15">
      <c r="A902" t="str">
        <f t="shared" si="14"/>
        <v>SalzburgOrthopädietechnik</v>
      </c>
      <c r="B902">
        <v>902</v>
      </c>
      <c r="C902" t="s">
        <v>264</v>
      </c>
      <c r="D902" t="s">
        <v>182</v>
      </c>
      <c r="E902" s="51">
        <v>2</v>
      </c>
      <c r="F902" s="51">
        <v>3</v>
      </c>
      <c r="G902">
        <v>2</v>
      </c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</row>
    <row r="903" spans="1:54" s="55" customFormat="1" ht="15">
      <c r="A903" t="str">
        <f t="shared" si="14"/>
        <v>SalzburgPersonaldienstleistung</v>
      </c>
      <c r="B903">
        <v>903</v>
      </c>
      <c r="C903" t="s">
        <v>264</v>
      </c>
      <c r="D903" t="s">
        <v>184</v>
      </c>
      <c r="E903" s="51">
        <v>1</v>
      </c>
      <c r="F903" s="51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</row>
    <row r="904" spans="1:54" s="55" customFormat="1" ht="15">
      <c r="A904" t="str">
        <f t="shared" si="14"/>
        <v>SalzburgPflasterer/Pflasterin</v>
      </c>
      <c r="B904">
        <v>904</v>
      </c>
      <c r="C904" t="s">
        <v>264</v>
      </c>
      <c r="D904" t="s">
        <v>185</v>
      </c>
      <c r="E904" s="51">
        <v>5</v>
      </c>
      <c r="F904" s="51">
        <v>2</v>
      </c>
      <c r="G904">
        <v>2</v>
      </c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</row>
    <row r="905" spans="1:54" s="55" customFormat="1" ht="15">
      <c r="A905" t="str">
        <f t="shared" si="14"/>
        <v>SalzburgPflegeassistenz-AV</v>
      </c>
      <c r="B905">
        <v>905</v>
      </c>
      <c r="C905" t="s">
        <v>264</v>
      </c>
      <c r="D905" t="s">
        <v>186</v>
      </c>
      <c r="E905" s="51"/>
      <c r="F905" s="51">
        <v>1</v>
      </c>
      <c r="G905">
        <v>4</v>
      </c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</row>
    <row r="906" spans="1:54" s="55" customFormat="1" ht="15">
      <c r="A906" t="str">
        <f t="shared" si="14"/>
        <v>SalzburgPharmatechnologie</v>
      </c>
      <c r="B906">
        <v>906</v>
      </c>
      <c r="C906" t="s">
        <v>264</v>
      </c>
      <c r="D906" t="s">
        <v>188</v>
      </c>
      <c r="E906" s="51">
        <v>1</v>
      </c>
      <c r="F906" s="51">
        <v>1</v>
      </c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</row>
    <row r="907" spans="1:54" s="55" customFormat="1" ht="15">
      <c r="A907" t="str">
        <f t="shared" si="14"/>
        <v>SalzburgPharmazeutisch-kaufmännische Assistenz</v>
      </c>
      <c r="B907">
        <v>907</v>
      </c>
      <c r="C907" t="s">
        <v>264</v>
      </c>
      <c r="D907" t="s">
        <v>19</v>
      </c>
      <c r="E907" s="51">
        <v>9</v>
      </c>
      <c r="F907" s="51">
        <v>8</v>
      </c>
      <c r="G907">
        <v>8</v>
      </c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</row>
    <row r="908" spans="1:54" s="55" customFormat="1" ht="15">
      <c r="A908" t="str">
        <f t="shared" si="14"/>
        <v>SalzburgPlatten- und Fliesenleger/in</v>
      </c>
      <c r="B908">
        <v>908</v>
      </c>
      <c r="C908" t="s">
        <v>264</v>
      </c>
      <c r="D908" t="s">
        <v>190</v>
      </c>
      <c r="E908" s="51">
        <v>22</v>
      </c>
      <c r="F908" s="51">
        <v>15</v>
      </c>
      <c r="G908">
        <v>16</v>
      </c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</row>
    <row r="909" spans="1:54" s="55" customFormat="1" ht="15">
      <c r="A909" t="str">
        <f t="shared" si="14"/>
        <v>SalzburgProzesstechnik</v>
      </c>
      <c r="B909">
        <v>909</v>
      </c>
      <c r="C909" t="s">
        <v>264</v>
      </c>
      <c r="D909" t="s">
        <v>193</v>
      </c>
      <c r="E909" s="51">
        <v>11</v>
      </c>
      <c r="F909" s="51">
        <v>9</v>
      </c>
      <c r="G909">
        <v>9</v>
      </c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</row>
    <row r="910" spans="1:54" s="55" customFormat="1" ht="15">
      <c r="A910" t="str">
        <f t="shared" si="14"/>
        <v>SalzburgRauchfangkehrer/Rauchfangkehrerin</v>
      </c>
      <c r="B910">
        <v>910</v>
      </c>
      <c r="C910" t="s">
        <v>264</v>
      </c>
      <c r="D910" t="s">
        <v>196</v>
      </c>
      <c r="E910" s="51">
        <v>14</v>
      </c>
      <c r="F910" s="51">
        <v>17</v>
      </c>
      <c r="G910">
        <v>16</v>
      </c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</row>
    <row r="911" spans="1:54" s="55" customFormat="1" ht="15">
      <c r="A911" t="str">
        <f t="shared" si="14"/>
        <v>SalzburgReinigungstechnik</v>
      </c>
      <c r="B911">
        <v>911</v>
      </c>
      <c r="C911" t="s">
        <v>264</v>
      </c>
      <c r="D911" t="s">
        <v>198</v>
      </c>
      <c r="E911" s="51">
        <v>16</v>
      </c>
      <c r="F911" s="51">
        <v>14</v>
      </c>
      <c r="G911">
        <v>14</v>
      </c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</row>
    <row r="912" spans="1:54" s="55" customFormat="1" ht="15">
      <c r="A912" t="str">
        <f t="shared" si="14"/>
        <v>SalzburgReisebürokaufmann / Reisebürokauffrau</v>
      </c>
      <c r="B912">
        <v>912</v>
      </c>
      <c r="C912" t="s">
        <v>264</v>
      </c>
      <c r="D912" t="s">
        <v>566</v>
      </c>
      <c r="E912" s="51"/>
      <c r="F912" s="51"/>
      <c r="G912">
        <v>1</v>
      </c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</row>
    <row r="913" spans="1:54" s="55" customFormat="1" ht="15">
      <c r="A913" t="str">
        <f t="shared" si="14"/>
        <v>SalzburgRestaurantfachmann/Restaurantfachfrau</v>
      </c>
      <c r="B913">
        <v>913</v>
      </c>
      <c r="C913" t="s">
        <v>264</v>
      </c>
      <c r="D913" t="s">
        <v>201</v>
      </c>
      <c r="E913" s="51">
        <v>60</v>
      </c>
      <c r="F913" s="51">
        <v>58</v>
      </c>
      <c r="G913">
        <v>56</v>
      </c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</row>
    <row r="914" spans="1:54" s="55" customFormat="1" ht="15">
      <c r="A914" t="str">
        <f t="shared" si="14"/>
        <v>SalzburgSeilbahntechnik</v>
      </c>
      <c r="B914">
        <v>914</v>
      </c>
      <c r="C914" t="s">
        <v>264</v>
      </c>
      <c r="D914" t="s">
        <v>207</v>
      </c>
      <c r="E914" s="51">
        <v>73</v>
      </c>
      <c r="F914" s="51">
        <v>75</v>
      </c>
      <c r="G914">
        <v>79</v>
      </c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</row>
    <row r="915" spans="1:54" s="55" customFormat="1" ht="15">
      <c r="A915" t="str">
        <f t="shared" si="14"/>
        <v>SalzburgSkibautechnik</v>
      </c>
      <c r="B915">
        <v>915</v>
      </c>
      <c r="C915" t="s">
        <v>264</v>
      </c>
      <c r="D915" t="s">
        <v>208</v>
      </c>
      <c r="E915" s="51">
        <v>6</v>
      </c>
      <c r="F915" s="51">
        <v>5</v>
      </c>
      <c r="G915">
        <v>6</v>
      </c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</row>
    <row r="916" spans="1:54" s="55" customFormat="1" ht="15">
      <c r="A916" t="str">
        <f t="shared" si="14"/>
        <v>SalzburgSonnenschutztechnik</v>
      </c>
      <c r="B916">
        <v>916</v>
      </c>
      <c r="C916" t="s">
        <v>264</v>
      </c>
      <c r="D916" t="s">
        <v>209</v>
      </c>
      <c r="E916" s="51">
        <v>5</v>
      </c>
      <c r="F916" s="51">
        <v>6</v>
      </c>
      <c r="G916">
        <v>4</v>
      </c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</row>
    <row r="917" spans="1:54" s="55" customFormat="1" ht="15">
      <c r="A917" t="str">
        <f t="shared" si="14"/>
        <v>SalzburgSpeditionskaufmann/Speditionskauffrau</v>
      </c>
      <c r="B917">
        <v>917</v>
      </c>
      <c r="C917" t="s">
        <v>264</v>
      </c>
      <c r="D917" t="s">
        <v>210</v>
      </c>
      <c r="E917" s="51">
        <v>73</v>
      </c>
      <c r="F917" s="51">
        <v>60</v>
      </c>
      <c r="G917">
        <v>63</v>
      </c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</row>
    <row r="918" spans="1:54" s="55" customFormat="1" ht="15">
      <c r="A918" t="str">
        <f t="shared" si="14"/>
        <v>SalzburgSpeditionslogistik</v>
      </c>
      <c r="B918">
        <v>918</v>
      </c>
      <c r="C918" t="s">
        <v>264</v>
      </c>
      <c r="D918" t="s">
        <v>211</v>
      </c>
      <c r="E918" s="51">
        <v>5</v>
      </c>
      <c r="F918" s="51">
        <v>2</v>
      </c>
      <c r="G918">
        <v>1</v>
      </c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</row>
    <row r="919" spans="1:54" s="55" customFormat="1" ht="15">
      <c r="A919" t="str">
        <f t="shared" si="14"/>
        <v>SalzburgSpengler/Spenglerin</v>
      </c>
      <c r="B919">
        <v>919</v>
      </c>
      <c r="C919" t="s">
        <v>264</v>
      </c>
      <c r="D919" t="s">
        <v>212</v>
      </c>
      <c r="E919" s="51">
        <v>17</v>
      </c>
      <c r="F919" s="51">
        <v>18</v>
      </c>
      <c r="G919">
        <v>19</v>
      </c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</row>
    <row r="920" spans="1:54" s="55" customFormat="1" ht="15">
      <c r="A920" t="str">
        <f t="shared" si="14"/>
        <v>SalzburgSportadministrator/Sportadministratorin</v>
      </c>
      <c r="B920">
        <v>920</v>
      </c>
      <c r="C920" t="s">
        <v>264</v>
      </c>
      <c r="D920" t="s">
        <v>213</v>
      </c>
      <c r="E920" s="51"/>
      <c r="F920" s="51"/>
      <c r="G920">
        <v>1</v>
      </c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</row>
    <row r="921" spans="1:54" s="55" customFormat="1" ht="15">
      <c r="A921" t="str">
        <f t="shared" si="14"/>
        <v>SalzburgSportgerätefachkraft (gültig bis: 31.12.2026)</v>
      </c>
      <c r="B921">
        <v>921</v>
      </c>
      <c r="C921" t="s">
        <v>264</v>
      </c>
      <c r="D921" t="s">
        <v>214</v>
      </c>
      <c r="E921" s="51">
        <v>9</v>
      </c>
      <c r="F921" s="51">
        <v>9</v>
      </c>
      <c r="G921">
        <v>6</v>
      </c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</row>
    <row r="922" spans="1:54" s="55" customFormat="1" ht="15">
      <c r="A922" t="str">
        <f t="shared" si="14"/>
        <v>SalzburgSteinmetz/Steinmetzin</v>
      </c>
      <c r="B922">
        <v>922</v>
      </c>
      <c r="C922" t="s">
        <v>264</v>
      </c>
      <c r="D922" t="s">
        <v>216</v>
      </c>
      <c r="E922" s="51">
        <v>5</v>
      </c>
      <c r="F922" s="51">
        <v>4</v>
      </c>
      <c r="G922">
        <v>5</v>
      </c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</row>
    <row r="923" spans="1:54" s="55" customFormat="1" ht="15">
      <c r="A923" t="str">
        <f t="shared" si="14"/>
        <v>SalzburgSteinmetztechnik</v>
      </c>
      <c r="B923">
        <v>923</v>
      </c>
      <c r="C923" t="s">
        <v>264</v>
      </c>
      <c r="D923" t="s">
        <v>217</v>
      </c>
      <c r="E923" s="51">
        <v>2</v>
      </c>
      <c r="F923" s="51">
        <v>1</v>
      </c>
      <c r="G923">
        <v>1</v>
      </c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</row>
    <row r="924" spans="1:54" s="55" customFormat="1" ht="15">
      <c r="A924" t="str">
        <f t="shared" si="14"/>
        <v>SalzburgSteuerassistenz</v>
      </c>
      <c r="B924">
        <v>924</v>
      </c>
      <c r="C924" t="s">
        <v>264</v>
      </c>
      <c r="D924" t="s">
        <v>219</v>
      </c>
      <c r="E924" s="51">
        <v>4</v>
      </c>
      <c r="F924" s="51">
        <v>9</v>
      </c>
      <c r="G924">
        <v>8</v>
      </c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</row>
    <row r="925" spans="1:54" s="55" customFormat="1" ht="15">
      <c r="A925" t="str">
        <f t="shared" si="14"/>
        <v>SalzburgStuckateur/in und Trockenausbauer/in</v>
      </c>
      <c r="B925">
        <v>925</v>
      </c>
      <c r="C925" t="s">
        <v>264</v>
      </c>
      <c r="D925" t="s">
        <v>224</v>
      </c>
      <c r="E925" s="51">
        <v>10</v>
      </c>
      <c r="F925" s="51">
        <v>4</v>
      </c>
      <c r="G925">
        <v>6</v>
      </c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</row>
    <row r="926" spans="1:54" s="55" customFormat="1" ht="15">
      <c r="A926" t="str">
        <f t="shared" si="14"/>
        <v>SalzburgSystemgastronomiefachkraft</v>
      </c>
      <c r="B926">
        <v>926</v>
      </c>
      <c r="C926" t="s">
        <v>264</v>
      </c>
      <c r="D926" t="s">
        <v>225</v>
      </c>
      <c r="E926" s="51">
        <v>7</v>
      </c>
      <c r="F926" s="51">
        <v>6</v>
      </c>
      <c r="G926">
        <v>4</v>
      </c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</row>
    <row r="927" spans="1:54" s="55" customFormat="1" ht="15">
      <c r="A927" t="str">
        <f t="shared" si="14"/>
        <v>SalzburgTapezierer/in und Dekorateur/in</v>
      </c>
      <c r="B927">
        <v>927</v>
      </c>
      <c r="C927" t="s">
        <v>264</v>
      </c>
      <c r="D927" t="s">
        <v>226</v>
      </c>
      <c r="E927" s="51">
        <v>8</v>
      </c>
      <c r="F927" s="51">
        <v>12</v>
      </c>
      <c r="G927">
        <v>9</v>
      </c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</row>
    <row r="928" spans="1:54" s="55" customFormat="1" ht="15">
      <c r="A928" t="str">
        <f t="shared" si="14"/>
        <v>SalzburgTechnischer Zeichner/Technische Zeichnerin</v>
      </c>
      <c r="B928">
        <v>928</v>
      </c>
      <c r="C928" t="s">
        <v>264</v>
      </c>
      <c r="D928" t="s">
        <v>227</v>
      </c>
      <c r="E928" s="51">
        <v>10</v>
      </c>
      <c r="F928" s="51">
        <v>11</v>
      </c>
      <c r="G928">
        <v>13</v>
      </c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</row>
    <row r="929" spans="1:54" s="55" customFormat="1" ht="15">
      <c r="A929" t="str">
        <f t="shared" si="14"/>
        <v>SalzburgTiefbau</v>
      </c>
      <c r="B929">
        <v>929</v>
      </c>
      <c r="C929" t="s">
        <v>264</v>
      </c>
      <c r="D929" t="s">
        <v>232</v>
      </c>
      <c r="E929" s="51">
        <v>7</v>
      </c>
      <c r="F929" s="51">
        <v>5</v>
      </c>
      <c r="G929">
        <v>8</v>
      </c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</row>
    <row r="930" spans="1:54" s="55" customFormat="1" ht="15">
      <c r="A930" t="str">
        <f t="shared" si="14"/>
        <v>SalzburgTiefbauspezialist/Tiefbauspezialistin - Schwerpunkt Tunnelbautechnik (gültig bis: 31.08.2026)</v>
      </c>
      <c r="B930">
        <v>930</v>
      </c>
      <c r="C930" t="s">
        <v>264</v>
      </c>
      <c r="D930" t="s">
        <v>356</v>
      </c>
      <c r="E930" s="51"/>
      <c r="F930" s="51">
        <v>2</v>
      </c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</row>
    <row r="931" spans="1:54" s="55" customFormat="1" ht="15">
      <c r="A931" t="str">
        <f t="shared" si="14"/>
        <v>SalzburgTiefbauspezialist/Tiefbauspezialistin (gültig bis: 31.08.2026)</v>
      </c>
      <c r="B931">
        <v>931</v>
      </c>
      <c r="C931" t="s">
        <v>264</v>
      </c>
      <c r="D931" t="s">
        <v>233</v>
      </c>
      <c r="E931" s="51">
        <v>1</v>
      </c>
      <c r="F931" s="51">
        <v>1</v>
      </c>
      <c r="G931">
        <v>1</v>
      </c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</row>
    <row r="932" spans="1:54" s="55" customFormat="1" ht="15">
      <c r="A932" t="str">
        <f t="shared" si="14"/>
        <v>SalzburgTierärztliche Ordinationsassistenz</v>
      </c>
      <c r="B932">
        <v>932</v>
      </c>
      <c r="C932" t="s">
        <v>264</v>
      </c>
      <c r="D932" t="s">
        <v>234</v>
      </c>
      <c r="E932" s="51">
        <v>2</v>
      </c>
      <c r="F932" s="51">
        <v>1</v>
      </c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</row>
    <row r="933" spans="1:54" s="55" customFormat="1" ht="15">
      <c r="A933" t="str">
        <f t="shared" si="14"/>
        <v>SalzburgTierpfleger/in</v>
      </c>
      <c r="B933">
        <v>933</v>
      </c>
      <c r="C933" t="s">
        <v>264</v>
      </c>
      <c r="D933" t="s">
        <v>235</v>
      </c>
      <c r="E933" s="51">
        <v>1</v>
      </c>
      <c r="F933" s="51">
        <v>1</v>
      </c>
      <c r="G933">
        <v>2</v>
      </c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</row>
    <row r="934" spans="1:54" s="55" customFormat="1" ht="15">
      <c r="A934" t="str">
        <f t="shared" si="14"/>
        <v>SalzburgTischlerei - Schwerpunkt Allgemeine Tischlerei</v>
      </c>
      <c r="B934">
        <v>934</v>
      </c>
      <c r="C934" t="s">
        <v>264</v>
      </c>
      <c r="D934" t="s">
        <v>236</v>
      </c>
      <c r="E934" s="51">
        <v>114</v>
      </c>
      <c r="F934" s="51">
        <v>93</v>
      </c>
      <c r="G934">
        <v>102</v>
      </c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</row>
    <row r="935" spans="1:54" s="55" customFormat="1" ht="15">
      <c r="A935" t="str">
        <f t="shared" si="14"/>
        <v>SalzburgTischlerei - Schwerpunkt Drechslerei</v>
      </c>
      <c r="B935">
        <v>935</v>
      </c>
      <c r="C935" t="s">
        <v>264</v>
      </c>
      <c r="D935" t="s">
        <v>237</v>
      </c>
      <c r="E935" s="51">
        <v>1</v>
      </c>
      <c r="F935" s="51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</row>
    <row r="936" spans="1:54" s="55" customFormat="1" ht="15">
      <c r="A936" t="str">
        <f t="shared" si="14"/>
        <v>SalzburgTischlereitechnik - Schwerpunkt Planung</v>
      </c>
      <c r="B936">
        <v>936</v>
      </c>
      <c r="C936" t="s">
        <v>264</v>
      </c>
      <c r="D936" t="s">
        <v>239</v>
      </c>
      <c r="E936" s="51">
        <v>25</v>
      </c>
      <c r="F936" s="51">
        <v>16</v>
      </c>
      <c r="G936">
        <v>16</v>
      </c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</row>
    <row r="937" spans="1:54" s="55" customFormat="1" ht="15">
      <c r="A937" t="str">
        <f t="shared" si="14"/>
        <v>SalzburgTischlereitechnik - Schwerpunkt Produktion</v>
      </c>
      <c r="B937">
        <v>937</v>
      </c>
      <c r="C937" t="s">
        <v>264</v>
      </c>
      <c r="D937" t="s">
        <v>240</v>
      </c>
      <c r="E937" s="51">
        <v>45</v>
      </c>
      <c r="F937" s="51">
        <v>43</v>
      </c>
      <c r="G937">
        <v>36</v>
      </c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</row>
    <row r="938" spans="1:54" s="55" customFormat="1" ht="15">
      <c r="A938" t="str">
        <f t="shared" si="14"/>
        <v>SalzburgTransportbetontechnik</v>
      </c>
      <c r="B938">
        <v>938</v>
      </c>
      <c r="C938" t="s">
        <v>264</v>
      </c>
      <c r="D938" t="s">
        <v>241</v>
      </c>
      <c r="E938" s="51">
        <v>2</v>
      </c>
      <c r="F938" s="51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</row>
    <row r="939" spans="1:54" s="55" customFormat="1" ht="15">
      <c r="A939" t="str">
        <f t="shared" si="14"/>
        <v>SalzburgVeranstaltungstechnik</v>
      </c>
      <c r="B939">
        <v>939</v>
      </c>
      <c r="C939" t="s">
        <v>264</v>
      </c>
      <c r="D939" t="s">
        <v>243</v>
      </c>
      <c r="E939" s="51">
        <v>13</v>
      </c>
      <c r="F939" s="51">
        <v>15</v>
      </c>
      <c r="G939">
        <v>11</v>
      </c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</row>
    <row r="940" spans="1:54" s="55" customFormat="1" ht="15">
      <c r="A940" t="str">
        <f t="shared" si="14"/>
        <v>SalzburgVerfahrenstechnik für Getreidewirtschaft</v>
      </c>
      <c r="B940">
        <v>940</v>
      </c>
      <c r="C940" t="s">
        <v>264</v>
      </c>
      <c r="D940" t="s">
        <v>244</v>
      </c>
      <c r="E940" s="51">
        <v>1</v>
      </c>
      <c r="F940" s="51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</row>
    <row r="941" spans="1:54" s="55" customFormat="1" ht="15">
      <c r="A941" t="str">
        <f t="shared" si="14"/>
        <v>SalzburgVermessungs- und Geoinformationstechnik</v>
      </c>
      <c r="B941">
        <v>941</v>
      </c>
      <c r="C941" t="s">
        <v>264</v>
      </c>
      <c r="D941" t="s">
        <v>246</v>
      </c>
      <c r="E941" s="51"/>
      <c r="F941" s="51">
        <v>3</v>
      </c>
      <c r="G941">
        <v>9</v>
      </c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</row>
    <row r="942" spans="1:54" s="55" customFormat="1" ht="15">
      <c r="A942" t="str">
        <f t="shared" si="14"/>
        <v>SalzburgVermessungstechniker/in (gültig bis: 30.06.2024)</v>
      </c>
      <c r="B942">
        <v>942</v>
      </c>
      <c r="C942" t="s">
        <v>264</v>
      </c>
      <c r="D942" t="s">
        <v>247</v>
      </c>
      <c r="E942" s="51">
        <v>15</v>
      </c>
      <c r="F942" s="51">
        <v>11</v>
      </c>
      <c r="G942">
        <v>8</v>
      </c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</row>
    <row r="943" spans="1:54" s="55" customFormat="1" ht="15">
      <c r="A943" t="str">
        <f t="shared" si="14"/>
        <v>SalzburgVerpackungstechnik</v>
      </c>
      <c r="B943">
        <v>943</v>
      </c>
      <c r="C943" t="s">
        <v>264</v>
      </c>
      <c r="D943" t="s">
        <v>248</v>
      </c>
      <c r="E943" s="51">
        <v>1</v>
      </c>
      <c r="F943" s="51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</row>
    <row r="944" spans="1:54" s="55" customFormat="1" ht="15">
      <c r="A944" t="str">
        <f t="shared" si="14"/>
        <v>SalzburgVersicherungskaufmann/Versicherungskauffrau</v>
      </c>
      <c r="B944">
        <v>944</v>
      </c>
      <c r="C944" t="s">
        <v>264</v>
      </c>
      <c r="D944" t="s">
        <v>249</v>
      </c>
      <c r="E944" s="51">
        <v>29</v>
      </c>
      <c r="F944" s="51">
        <v>25</v>
      </c>
      <c r="G944">
        <v>22</v>
      </c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</row>
    <row r="945" spans="1:54" s="55" customFormat="1" ht="15">
      <c r="A945" t="str">
        <f t="shared" si="14"/>
        <v>SalzburgVerwaltungsassistent/Verwaltungsassistentin</v>
      </c>
      <c r="B945">
        <v>945</v>
      </c>
      <c r="C945" t="s">
        <v>264</v>
      </c>
      <c r="D945" t="s">
        <v>250</v>
      </c>
      <c r="E945" s="51">
        <v>14</v>
      </c>
      <c r="F945" s="51">
        <v>17</v>
      </c>
      <c r="G945">
        <v>22</v>
      </c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</row>
    <row r="946" spans="1:54" s="55" customFormat="1" ht="15">
      <c r="A946" t="str">
        <f t="shared" si="14"/>
        <v>SalzburgWärme-, Kälte-, Schall- und Brandschutztechnik</v>
      </c>
      <c r="B946">
        <v>946</v>
      </c>
      <c r="C946" t="s">
        <v>264</v>
      </c>
      <c r="D946" t="s">
        <v>253</v>
      </c>
      <c r="E946" s="51">
        <v>1</v>
      </c>
      <c r="F946" s="51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</row>
    <row r="947" spans="1:54" s="55" customFormat="1" ht="15">
      <c r="A947" t="str">
        <f t="shared" si="14"/>
        <v>SalzburgWerkstofftechnik</v>
      </c>
      <c r="B947">
        <v>947</v>
      </c>
      <c r="C947" t="s">
        <v>264</v>
      </c>
      <c r="D947" t="s">
        <v>255</v>
      </c>
      <c r="E947" s="51">
        <v>1</v>
      </c>
      <c r="F947" s="51">
        <v>1</v>
      </c>
      <c r="G947">
        <v>1</v>
      </c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</row>
    <row r="948" spans="1:54" s="55" customFormat="1" ht="15">
      <c r="A948" t="str">
        <f t="shared" si="14"/>
        <v>SalzburgZahnärztliche Fachassistenz</v>
      </c>
      <c r="B948">
        <v>948</v>
      </c>
      <c r="C948" t="s">
        <v>264</v>
      </c>
      <c r="D948" t="s">
        <v>257</v>
      </c>
      <c r="E948" s="51">
        <v>2</v>
      </c>
      <c r="F948" s="51">
        <v>1</v>
      </c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</row>
    <row r="949" spans="1:54" s="55" customFormat="1" ht="15">
      <c r="A949" t="str">
        <f t="shared" si="14"/>
        <v>SalzburgZahntechnik</v>
      </c>
      <c r="B949">
        <v>949</v>
      </c>
      <c r="C949" t="s">
        <v>264</v>
      </c>
      <c r="D949" t="s">
        <v>258</v>
      </c>
      <c r="E949" s="51">
        <v>3</v>
      </c>
      <c r="F949" s="51">
        <v>5</v>
      </c>
      <c r="G949">
        <v>7</v>
      </c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</row>
    <row r="950" spans="1:54" s="55" customFormat="1" ht="15">
      <c r="A950" t="str">
        <f t="shared" si="14"/>
        <v>SalzburgZahntechnische Fachassistenz (gültig bis: 31.12.2023)</v>
      </c>
      <c r="B950">
        <v>950</v>
      </c>
      <c r="C950" t="s">
        <v>264</v>
      </c>
      <c r="D950" t="s">
        <v>582</v>
      </c>
      <c r="E950" s="51">
        <v>1</v>
      </c>
      <c r="F950" s="51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</row>
    <row r="951" spans="1:54" s="55" customFormat="1" ht="15">
      <c r="A951" t="str">
        <f t="shared" si="14"/>
        <v>SalzburgZimmerei</v>
      </c>
      <c r="B951">
        <v>951</v>
      </c>
      <c r="C951" t="s">
        <v>264</v>
      </c>
      <c r="D951" t="s">
        <v>23</v>
      </c>
      <c r="E951" s="51">
        <v>194</v>
      </c>
      <c r="F951" s="51">
        <v>175</v>
      </c>
      <c r="G951">
        <v>182</v>
      </c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</row>
    <row r="952" spans="1:54" s="55" customFormat="1" ht="15">
      <c r="A952" t="str">
        <f t="shared" si="14"/>
        <v>SalzburgZimmereitechnik</v>
      </c>
      <c r="B952">
        <v>952</v>
      </c>
      <c r="C952" t="s">
        <v>264</v>
      </c>
      <c r="D952" t="s">
        <v>259</v>
      </c>
      <c r="E952" s="51">
        <v>15</v>
      </c>
      <c r="F952" s="51">
        <v>11</v>
      </c>
      <c r="G952">
        <v>17</v>
      </c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</row>
    <row r="953" spans="1:54" s="55" customFormat="1" ht="15">
      <c r="A953" t="str">
        <f t="shared" si="14"/>
        <v>SalzburgLabortechnik</v>
      </c>
      <c r="B953">
        <v>953</v>
      </c>
      <c r="C953" t="s">
        <v>264</v>
      </c>
      <c r="D953" t="s">
        <v>155</v>
      </c>
      <c r="E953" s="51">
        <v>8</v>
      </c>
      <c r="F953" s="51">
        <v>10</v>
      </c>
      <c r="G953">
        <v>10</v>
      </c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</row>
    <row r="954" spans="1:54" s="55" customFormat="1" ht="15">
      <c r="A954" t="str">
        <f t="shared" si="14"/>
        <v>SalzburgMaler- und Beschichtungstechnik</v>
      </c>
      <c r="B954">
        <v>954</v>
      </c>
      <c r="C954" t="s">
        <v>264</v>
      </c>
      <c r="D954" t="s">
        <v>569</v>
      </c>
      <c r="E954" s="51">
        <v>61</v>
      </c>
      <c r="F954" s="51">
        <v>64</v>
      </c>
      <c r="G954">
        <v>62</v>
      </c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</row>
    <row r="955" spans="1:54" s="55" customFormat="1" ht="15">
      <c r="A955" t="str">
        <f t="shared" si="14"/>
        <v>SalzburgMedienfachkraft</v>
      </c>
      <c r="B955">
        <v>955</v>
      </c>
      <c r="C955" t="s">
        <v>264</v>
      </c>
      <c r="D955" t="s">
        <v>570</v>
      </c>
      <c r="E955" s="51">
        <v>22</v>
      </c>
      <c r="F955" s="51">
        <v>22</v>
      </c>
      <c r="G955">
        <v>14</v>
      </c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</row>
    <row r="956" spans="1:54" s="55" customFormat="1" ht="15">
      <c r="A956" t="str">
        <f t="shared" si="14"/>
        <v>SalzburgStraßenerhaltungsfachkraft</v>
      </c>
      <c r="B956">
        <v>956</v>
      </c>
      <c r="C956" t="s">
        <v>264</v>
      </c>
      <c r="D956" t="s">
        <v>571</v>
      </c>
      <c r="E956" s="51">
        <v>7</v>
      </c>
      <c r="F956" s="51">
        <v>7</v>
      </c>
      <c r="G956">
        <v>7</v>
      </c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</row>
    <row r="957" spans="1:54" s="55" customFormat="1" ht="15">
      <c r="A957" t="str">
        <f t="shared" si="14"/>
        <v>SalzburgGlas-Verfahrenstechnik</v>
      </c>
      <c r="B957">
        <v>957</v>
      </c>
      <c r="C957" t="s">
        <v>264</v>
      </c>
      <c r="D957" t="s">
        <v>568</v>
      </c>
      <c r="E957" s="51">
        <v>1</v>
      </c>
      <c r="F957" s="51">
        <v>1</v>
      </c>
      <c r="G957">
        <v>1</v>
      </c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</row>
    <row r="958" spans="1:54" s="55" customFormat="1" ht="15">
      <c r="A958" t="str">
        <f t="shared" si="14"/>
        <v>SalzburgBrief-und Paketlogistik</v>
      </c>
      <c r="B958">
        <v>958</v>
      </c>
      <c r="C958" t="s">
        <v>264</v>
      </c>
      <c r="D958" t="s">
        <v>572</v>
      </c>
      <c r="E958" s="51"/>
      <c r="F958" s="51"/>
      <c r="G958">
        <v>6</v>
      </c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</row>
    <row r="959" spans="1:54" s="55" customFormat="1" ht="15">
      <c r="A959" t="str">
        <f t="shared" si="14"/>
        <v>SalzburgKlimagärtnerin/ Klimagärtner (gültig bis: 31.12.2031)</v>
      </c>
      <c r="B959">
        <v>959</v>
      </c>
      <c r="C959" t="s">
        <v>264</v>
      </c>
      <c r="D959" t="s">
        <v>574</v>
      </c>
      <c r="E959" s="51"/>
      <c r="F959" s="51"/>
      <c r="G959">
        <v>2</v>
      </c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</row>
    <row r="960" spans="1:54" s="55" customFormat="1" ht="15">
      <c r="A960" t="str">
        <f t="shared" si="14"/>
        <v>SteiermarkAbwassertechnik</v>
      </c>
      <c r="B960">
        <v>960</v>
      </c>
      <c r="C960" t="s">
        <v>265</v>
      </c>
      <c r="D960" t="s">
        <v>40</v>
      </c>
      <c r="E960" s="51">
        <v>1</v>
      </c>
      <c r="F960" s="51">
        <v>1</v>
      </c>
      <c r="G960">
        <v>3</v>
      </c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</row>
    <row r="961" spans="1:54" s="55" customFormat="1" ht="15">
      <c r="A961" t="str">
        <f t="shared" ref="A961:A1024" si="15">C961&amp;D961</f>
        <v>SteiermarkApplikationsentwicklung - Coding</v>
      </c>
      <c r="B961">
        <v>961</v>
      </c>
      <c r="C961" t="s">
        <v>265</v>
      </c>
      <c r="D961" t="s">
        <v>41</v>
      </c>
      <c r="E961" s="51">
        <v>79</v>
      </c>
      <c r="F961" s="51">
        <v>74</v>
      </c>
      <c r="G961">
        <v>64</v>
      </c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</row>
    <row r="962" spans="1:54" s="55" customFormat="1" ht="15">
      <c r="A962" t="str">
        <f t="shared" si="15"/>
        <v>SteiermarkArchiv-, Bibliotheks- und Informationsassistent/Archiv-, Bibliotheks- und In-formationsassistentin</v>
      </c>
      <c r="B962">
        <v>962</v>
      </c>
      <c r="C962" t="s">
        <v>265</v>
      </c>
      <c r="D962" t="s">
        <v>42</v>
      </c>
      <c r="E962" s="51">
        <v>2</v>
      </c>
      <c r="F962" s="51">
        <v>3</v>
      </c>
      <c r="G962">
        <v>4</v>
      </c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</row>
    <row r="963" spans="1:54" s="55" customFormat="1" ht="15">
      <c r="A963" t="str">
        <f t="shared" si="15"/>
        <v>SteiermarkAssistent/Assistentin in der Sicherheitsverwaltung (gültig bis: 31.08.2026)</v>
      </c>
      <c r="B963">
        <v>963</v>
      </c>
      <c r="C963" t="s">
        <v>265</v>
      </c>
      <c r="D963" t="s">
        <v>43</v>
      </c>
      <c r="E963" s="51">
        <v>5</v>
      </c>
      <c r="F963" s="51">
        <v>1</v>
      </c>
      <c r="G963">
        <v>3</v>
      </c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</row>
    <row r="964" spans="1:54" s="55" customFormat="1" ht="15">
      <c r="A964" t="str">
        <f t="shared" si="15"/>
        <v>SteiermarkAugenoptik</v>
      </c>
      <c r="B964">
        <v>964</v>
      </c>
      <c r="C964" t="s">
        <v>265</v>
      </c>
      <c r="D964" t="s">
        <v>44</v>
      </c>
      <c r="E964" s="51">
        <v>17</v>
      </c>
      <c r="F964" s="51">
        <v>19</v>
      </c>
      <c r="G964">
        <v>16</v>
      </c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</row>
    <row r="965" spans="1:54" s="55" customFormat="1" ht="15">
      <c r="A965" t="str">
        <f t="shared" si="15"/>
        <v>SteiermarkBäckerei</v>
      </c>
      <c r="B965">
        <v>965</v>
      </c>
      <c r="C965" t="s">
        <v>265</v>
      </c>
      <c r="D965" t="s">
        <v>45</v>
      </c>
      <c r="E965" s="51">
        <v>27</v>
      </c>
      <c r="F965" s="51">
        <v>22</v>
      </c>
      <c r="G965">
        <v>17</v>
      </c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</row>
    <row r="966" spans="1:54" s="55" customFormat="1" ht="15">
      <c r="A966" t="str">
        <f t="shared" si="15"/>
        <v>SteiermarkBahnreise- und Mobilitätsservice (gültig bis: 30.06.2026)</v>
      </c>
      <c r="B966">
        <v>966</v>
      </c>
      <c r="C966" t="s">
        <v>265</v>
      </c>
      <c r="D966" t="s">
        <v>47</v>
      </c>
      <c r="E966" s="51">
        <v>1</v>
      </c>
      <c r="F966" s="51">
        <v>2</v>
      </c>
      <c r="G966">
        <v>2</v>
      </c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</row>
    <row r="967" spans="1:54" s="55" customFormat="1" ht="15">
      <c r="A967" t="str">
        <f t="shared" si="15"/>
        <v>SteiermarkBankkaufmann/Bankkauffrau</v>
      </c>
      <c r="B967">
        <v>967</v>
      </c>
      <c r="C967" t="s">
        <v>265</v>
      </c>
      <c r="D967" t="s">
        <v>48</v>
      </c>
      <c r="E967" s="51">
        <v>14</v>
      </c>
      <c r="F967" s="51">
        <v>22</v>
      </c>
      <c r="G967">
        <v>24</v>
      </c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</row>
    <row r="968" spans="1:54" s="55" customFormat="1" ht="15">
      <c r="A968" t="str">
        <f t="shared" si="15"/>
        <v>SteiermarkBautechnische Assistenz</v>
      </c>
      <c r="B968">
        <v>968</v>
      </c>
      <c r="C968" t="s">
        <v>265</v>
      </c>
      <c r="D968" t="s">
        <v>49</v>
      </c>
      <c r="E968" s="51">
        <v>6</v>
      </c>
      <c r="F968" s="51">
        <v>7</v>
      </c>
      <c r="G968">
        <v>8</v>
      </c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</row>
    <row r="969" spans="1:54" s="55" customFormat="1" ht="15">
      <c r="A969" t="str">
        <f t="shared" si="15"/>
        <v>SteiermarkBautechnischer Zeichner/Bautechnische Zeichnerin</v>
      </c>
      <c r="B969">
        <v>969</v>
      </c>
      <c r="C969" t="s">
        <v>265</v>
      </c>
      <c r="D969" t="s">
        <v>50</v>
      </c>
      <c r="E969" s="51">
        <v>31</v>
      </c>
      <c r="F969" s="51">
        <v>32</v>
      </c>
      <c r="G969">
        <v>28</v>
      </c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</row>
    <row r="970" spans="1:54" s="55" customFormat="1" ht="15">
      <c r="A970" t="str">
        <f t="shared" si="15"/>
        <v>SteiermarkBauwerksabdichtungstechnik</v>
      </c>
      <c r="B970">
        <v>970</v>
      </c>
      <c r="C970" t="s">
        <v>265</v>
      </c>
      <c r="D970" t="s">
        <v>51</v>
      </c>
      <c r="E970" s="51">
        <v>4</v>
      </c>
      <c r="F970" s="51">
        <v>3</v>
      </c>
      <c r="G970">
        <v>3</v>
      </c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</row>
    <row r="971" spans="1:54" s="55" customFormat="1" ht="15">
      <c r="A971" t="str">
        <f t="shared" si="15"/>
        <v>SteiermarkBekleidungsgestaltung</v>
      </c>
      <c r="B971">
        <v>971</v>
      </c>
      <c r="C971" t="s">
        <v>265</v>
      </c>
      <c r="D971" t="s">
        <v>53</v>
      </c>
      <c r="E971" s="51">
        <v>2</v>
      </c>
      <c r="F971" s="51"/>
      <c r="G971">
        <v>1</v>
      </c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</row>
    <row r="972" spans="1:54" s="55" customFormat="1" ht="15">
      <c r="A972" t="str">
        <f t="shared" si="15"/>
        <v>SteiermarkBerufsfotografie</v>
      </c>
      <c r="B972">
        <v>972</v>
      </c>
      <c r="C972" t="s">
        <v>265</v>
      </c>
      <c r="D972" t="s">
        <v>55</v>
      </c>
      <c r="E972" s="51">
        <v>1</v>
      </c>
      <c r="F972" s="51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</row>
    <row r="973" spans="1:54" s="55" customFormat="1" ht="15">
      <c r="A973" t="str">
        <f t="shared" si="15"/>
        <v>SteiermarkBerufskraftfahrer/Berufskraftfahrerin</v>
      </c>
      <c r="B973">
        <v>973</v>
      </c>
      <c r="C973" t="s">
        <v>265</v>
      </c>
      <c r="D973" t="s">
        <v>56</v>
      </c>
      <c r="E973" s="51">
        <v>8</v>
      </c>
      <c r="F973" s="51">
        <v>7</v>
      </c>
      <c r="G973">
        <v>5</v>
      </c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</row>
    <row r="974" spans="1:54" s="55" customFormat="1" ht="15">
      <c r="A974" t="str">
        <f t="shared" si="15"/>
        <v>SteiermarkBeschriftungsdesign und Werbetechnik</v>
      </c>
      <c r="B974">
        <v>974</v>
      </c>
      <c r="C974" t="s">
        <v>265</v>
      </c>
      <c r="D974" t="s">
        <v>57</v>
      </c>
      <c r="E974" s="51">
        <v>8</v>
      </c>
      <c r="F974" s="51">
        <v>5</v>
      </c>
      <c r="G974">
        <v>8</v>
      </c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</row>
    <row r="975" spans="1:54" s="55" customFormat="1" ht="15">
      <c r="A975" t="str">
        <f t="shared" si="15"/>
        <v>SteiermarkBetonbau</v>
      </c>
      <c r="B975">
        <v>975</v>
      </c>
      <c r="C975" t="s">
        <v>265</v>
      </c>
      <c r="D975" t="s">
        <v>58</v>
      </c>
      <c r="E975" s="51">
        <v>127</v>
      </c>
      <c r="F975" s="51">
        <v>117</v>
      </c>
      <c r="G975">
        <v>90</v>
      </c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</row>
    <row r="976" spans="1:54" s="55" customFormat="1" ht="15">
      <c r="A976" t="str">
        <f t="shared" si="15"/>
        <v>SteiermarkBetonbauspezialist/Betonbauspezialistin (gültig bis: 31.08.2026)</v>
      </c>
      <c r="B976">
        <v>976</v>
      </c>
      <c r="C976" t="s">
        <v>265</v>
      </c>
      <c r="D976" t="s">
        <v>291</v>
      </c>
      <c r="E976" s="51"/>
      <c r="F976" s="51"/>
      <c r="G976">
        <v>1</v>
      </c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</row>
    <row r="977" spans="1:54" s="55" customFormat="1" ht="15">
      <c r="A977" t="str">
        <f t="shared" si="15"/>
        <v>SteiermarkBetonfertigteiltechnik</v>
      </c>
      <c r="B977">
        <v>977</v>
      </c>
      <c r="C977" t="s">
        <v>265</v>
      </c>
      <c r="D977" t="s">
        <v>59</v>
      </c>
      <c r="E977" s="51">
        <v>11</v>
      </c>
      <c r="F977" s="51">
        <v>12</v>
      </c>
      <c r="G977">
        <v>12</v>
      </c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</row>
    <row r="978" spans="1:54" s="55" customFormat="1" ht="15">
      <c r="A978" t="str">
        <f t="shared" si="15"/>
        <v>SteiermarkBetriebsdienstleister/Betriebsdienstleisterin</v>
      </c>
      <c r="B978">
        <v>978</v>
      </c>
      <c r="C978" t="s">
        <v>265</v>
      </c>
      <c r="D978" t="s">
        <v>60</v>
      </c>
      <c r="E978" s="51">
        <v>1</v>
      </c>
      <c r="F978" s="51">
        <v>1</v>
      </c>
      <c r="G978">
        <v>1</v>
      </c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</row>
    <row r="979" spans="1:54" s="55" customFormat="1" ht="15">
      <c r="A979" t="str">
        <f t="shared" si="15"/>
        <v>SteiermarkBetriebslogistikkaufmann/Betriebslogistikkauffrau</v>
      </c>
      <c r="B979">
        <v>979</v>
      </c>
      <c r="C979" t="s">
        <v>265</v>
      </c>
      <c r="D979" t="s">
        <v>61</v>
      </c>
      <c r="E979" s="51">
        <v>129</v>
      </c>
      <c r="F979" s="51">
        <v>117</v>
      </c>
      <c r="G979">
        <v>115</v>
      </c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</row>
    <row r="980" spans="1:54" s="55" customFormat="1" ht="15">
      <c r="A980" t="str">
        <f t="shared" si="15"/>
        <v>SteiermarkBlechblasinstrumentenerzeuger/in</v>
      </c>
      <c r="B980">
        <v>980</v>
      </c>
      <c r="C980" t="s">
        <v>265</v>
      </c>
      <c r="D980" t="s">
        <v>65</v>
      </c>
      <c r="E980" s="51">
        <v>1</v>
      </c>
      <c r="F980" s="51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</row>
    <row r="981" spans="1:54" s="55" customFormat="1" ht="15">
      <c r="A981" t="str">
        <f t="shared" si="15"/>
        <v>SteiermarkBodenleger/in</v>
      </c>
      <c r="B981">
        <v>981</v>
      </c>
      <c r="C981" t="s">
        <v>265</v>
      </c>
      <c r="D981" t="s">
        <v>66</v>
      </c>
      <c r="E981" s="51">
        <v>24</v>
      </c>
      <c r="F981" s="51">
        <v>22</v>
      </c>
      <c r="G981">
        <v>20</v>
      </c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</row>
    <row r="982" spans="1:54" s="55" customFormat="1" ht="15">
      <c r="A982" t="str">
        <f t="shared" si="15"/>
        <v>SteiermarkBrau- und Getränketechnik</v>
      </c>
      <c r="B982">
        <v>982</v>
      </c>
      <c r="C982" t="s">
        <v>265</v>
      </c>
      <c r="D982" t="s">
        <v>68</v>
      </c>
      <c r="E982" s="51">
        <v>9</v>
      </c>
      <c r="F982" s="51">
        <v>9</v>
      </c>
      <c r="G982">
        <v>9</v>
      </c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</row>
    <row r="983" spans="1:54" s="55" customFormat="1" ht="15">
      <c r="A983" t="str">
        <f t="shared" si="15"/>
        <v>SteiermarkBrunnen- und Grundbau</v>
      </c>
      <c r="B983">
        <v>983</v>
      </c>
      <c r="C983" t="s">
        <v>265</v>
      </c>
      <c r="D983" t="s">
        <v>69</v>
      </c>
      <c r="E983" s="51">
        <v>2</v>
      </c>
      <c r="F983" s="51">
        <v>1</v>
      </c>
      <c r="G983">
        <v>1</v>
      </c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</row>
    <row r="984" spans="1:54" s="55" customFormat="1" ht="15">
      <c r="A984" t="str">
        <f t="shared" si="15"/>
        <v>SteiermarkBuch- und Medienwirtschaft</v>
      </c>
      <c r="B984">
        <v>984</v>
      </c>
      <c r="C984" t="s">
        <v>265</v>
      </c>
      <c r="D984" t="s">
        <v>70</v>
      </c>
      <c r="E984" s="51">
        <v>2</v>
      </c>
      <c r="F984" s="51">
        <v>1</v>
      </c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</row>
    <row r="985" spans="1:54" s="55" customFormat="1" ht="15">
      <c r="A985" t="str">
        <f t="shared" si="15"/>
        <v>SteiermarkBuchbindetechnik und Postpresstechnologie</v>
      </c>
      <c r="B985">
        <v>985</v>
      </c>
      <c r="C985" t="s">
        <v>265</v>
      </c>
      <c r="D985" t="s">
        <v>71</v>
      </c>
      <c r="E985" s="51">
        <v>7</v>
      </c>
      <c r="F985" s="51">
        <v>6</v>
      </c>
      <c r="G985">
        <v>5</v>
      </c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</row>
    <row r="986" spans="1:54" s="55" customFormat="1" ht="15">
      <c r="A986" t="str">
        <f t="shared" si="15"/>
        <v>SteiermarkBüchsenmacher/in</v>
      </c>
      <c r="B986">
        <v>986</v>
      </c>
      <c r="C986" t="s">
        <v>265</v>
      </c>
      <c r="D986" t="s">
        <v>72</v>
      </c>
      <c r="E986" s="51">
        <v>2</v>
      </c>
      <c r="F986" s="51">
        <v>1</v>
      </c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</row>
    <row r="987" spans="1:54" s="55" customFormat="1" ht="15">
      <c r="A987" t="str">
        <f t="shared" si="15"/>
        <v>SteiermarkBürokaufmann/Bürokauffrau</v>
      </c>
      <c r="B987">
        <v>987</v>
      </c>
      <c r="C987" t="s">
        <v>265</v>
      </c>
      <c r="D987" t="s">
        <v>73</v>
      </c>
      <c r="E987" s="51">
        <v>85</v>
      </c>
      <c r="F987" s="51">
        <v>74</v>
      </c>
      <c r="G987">
        <v>67</v>
      </c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</row>
    <row r="988" spans="1:54" s="55" customFormat="1" ht="15">
      <c r="A988" t="str">
        <f t="shared" si="15"/>
        <v>SteiermarkChemieverfahrenstechnik</v>
      </c>
      <c r="B988">
        <v>988</v>
      </c>
      <c r="C988" t="s">
        <v>265</v>
      </c>
      <c r="D988" t="s">
        <v>75</v>
      </c>
      <c r="E988" s="51">
        <v>2</v>
      </c>
      <c r="F988" s="51">
        <v>2</v>
      </c>
      <c r="G988">
        <v>5</v>
      </c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</row>
    <row r="989" spans="1:54" s="55" customFormat="1" ht="15">
      <c r="A989" t="str">
        <f t="shared" si="15"/>
        <v>SteiermarkChocolatier/Chocolatière</v>
      </c>
      <c r="B989">
        <v>989</v>
      </c>
      <c r="C989" t="s">
        <v>265</v>
      </c>
      <c r="D989" t="s">
        <v>77</v>
      </c>
      <c r="E989" s="51">
        <v>1</v>
      </c>
      <c r="F989" s="51">
        <v>1</v>
      </c>
      <c r="G989">
        <v>1</v>
      </c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</row>
    <row r="990" spans="1:54" s="55" customFormat="1" ht="15">
      <c r="A990" t="str">
        <f t="shared" si="15"/>
        <v>SteiermarkDachdecker/Dachdeckerin</v>
      </c>
      <c r="B990">
        <v>990</v>
      </c>
      <c r="C990" t="s">
        <v>265</v>
      </c>
      <c r="D990" t="s">
        <v>78</v>
      </c>
      <c r="E990" s="51">
        <v>113</v>
      </c>
      <c r="F990" s="51">
        <v>125</v>
      </c>
      <c r="G990">
        <v>140</v>
      </c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</row>
    <row r="991" spans="1:54" s="55" customFormat="1" ht="15">
      <c r="A991" t="str">
        <f t="shared" si="15"/>
        <v>SteiermarkDrogist/Drogistin</v>
      </c>
      <c r="B991">
        <v>991</v>
      </c>
      <c r="C991" t="s">
        <v>265</v>
      </c>
      <c r="D991" t="s">
        <v>80</v>
      </c>
      <c r="E991" s="51">
        <v>1</v>
      </c>
      <c r="F991" s="51">
        <v>1</v>
      </c>
      <c r="G991">
        <v>2</v>
      </c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</row>
    <row r="992" spans="1:54" s="55" customFormat="1" ht="15">
      <c r="A992" t="str">
        <f t="shared" si="15"/>
        <v>SteiermarkDrucktechnik</v>
      </c>
      <c r="B992">
        <v>992</v>
      </c>
      <c r="C992" t="s">
        <v>265</v>
      </c>
      <c r="D992" t="s">
        <v>81</v>
      </c>
      <c r="E992" s="51">
        <v>14</v>
      </c>
      <c r="F992" s="51">
        <v>14</v>
      </c>
      <c r="G992">
        <v>13</v>
      </c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</row>
    <row r="993" spans="1:54" s="55" customFormat="1" ht="15">
      <c r="A993" t="str">
        <f t="shared" si="15"/>
        <v>SteiermarkDruckvorstufentechniker/in</v>
      </c>
      <c r="B993">
        <v>993</v>
      </c>
      <c r="C993" t="s">
        <v>265</v>
      </c>
      <c r="D993" t="s">
        <v>82</v>
      </c>
      <c r="E993" s="51">
        <v>7</v>
      </c>
      <c r="F993" s="51">
        <v>7</v>
      </c>
      <c r="G993">
        <v>4</v>
      </c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</row>
    <row r="994" spans="1:54" s="55" customFormat="1" ht="15">
      <c r="A994" t="str">
        <f t="shared" si="15"/>
        <v>SteiermarkE-Commerce-Kaufmann/E-Commerce-Kauffrau</v>
      </c>
      <c r="B994">
        <v>994</v>
      </c>
      <c r="C994" t="s">
        <v>265</v>
      </c>
      <c r="D994" t="s">
        <v>83</v>
      </c>
      <c r="E994" s="51">
        <v>12</v>
      </c>
      <c r="F994" s="51">
        <v>7</v>
      </c>
      <c r="G994">
        <v>6</v>
      </c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</row>
    <row r="995" spans="1:54" s="55" customFormat="1" ht="15">
      <c r="A995" t="str">
        <f t="shared" si="15"/>
        <v>SteiermarkEDV-Kaufmann/-frau</v>
      </c>
      <c r="B995">
        <v>995</v>
      </c>
      <c r="C995" t="s">
        <v>265</v>
      </c>
      <c r="D995" t="s">
        <v>84</v>
      </c>
      <c r="E995" s="51">
        <v>5</v>
      </c>
      <c r="F995" s="51">
        <v>4</v>
      </c>
      <c r="G995">
        <v>3</v>
      </c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</row>
    <row r="996" spans="1:54" s="55" customFormat="1" ht="15">
      <c r="A996" t="str">
        <f t="shared" si="15"/>
        <v>SteiermarkEinkäufer/Einkäuferin</v>
      </c>
      <c r="B996">
        <v>996</v>
      </c>
      <c r="C996" t="s">
        <v>265</v>
      </c>
      <c r="D996" t="s">
        <v>85</v>
      </c>
      <c r="E996" s="51"/>
      <c r="F996" s="51"/>
      <c r="G996">
        <v>1</v>
      </c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</row>
    <row r="997" spans="1:54" s="55" customFormat="1" ht="15">
      <c r="A997" t="str">
        <f t="shared" si="15"/>
        <v>SteiermarkEinzelhandel</v>
      </c>
      <c r="B997">
        <v>997</v>
      </c>
      <c r="C997" t="s">
        <v>265</v>
      </c>
      <c r="D997" t="s">
        <v>86</v>
      </c>
      <c r="E997" s="51">
        <v>566</v>
      </c>
      <c r="F997" s="51">
        <v>533</v>
      </c>
      <c r="G997">
        <v>524</v>
      </c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</row>
    <row r="998" spans="1:54" s="55" customFormat="1" ht="15">
      <c r="A998" t="str">
        <f t="shared" si="15"/>
        <v>SteiermarkElektronik</v>
      </c>
      <c r="B998">
        <v>998</v>
      </c>
      <c r="C998" t="s">
        <v>265</v>
      </c>
      <c r="D998" t="s">
        <v>88</v>
      </c>
      <c r="E998" s="51">
        <v>70</v>
      </c>
      <c r="F998" s="51">
        <v>70</v>
      </c>
      <c r="G998">
        <v>73</v>
      </c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</row>
    <row r="999" spans="1:54" s="55" customFormat="1" ht="15">
      <c r="A999" t="str">
        <f t="shared" si="15"/>
        <v>SteiermarkElektrotechnik</v>
      </c>
      <c r="B999">
        <v>999</v>
      </c>
      <c r="C999" t="s">
        <v>265</v>
      </c>
      <c r="D999" t="s">
        <v>89</v>
      </c>
      <c r="E999" s="51">
        <v>1452</v>
      </c>
      <c r="F999" s="51">
        <v>1372</v>
      </c>
      <c r="G999">
        <v>1380</v>
      </c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</row>
    <row r="1000" spans="1:54" s="55" customFormat="1" ht="15">
      <c r="A1000" t="str">
        <f t="shared" si="15"/>
        <v>SteiermarkEntsorgungs- und Recyclingfachkraft</v>
      </c>
      <c r="B1000">
        <v>1000</v>
      </c>
      <c r="C1000" t="s">
        <v>265</v>
      </c>
      <c r="D1000" t="s">
        <v>90</v>
      </c>
      <c r="E1000" s="51">
        <v>6</v>
      </c>
      <c r="F1000" s="51">
        <v>7</v>
      </c>
      <c r="G1000">
        <v>7</v>
      </c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</row>
    <row r="1001" spans="1:54" s="55" customFormat="1" ht="15">
      <c r="A1001" t="str">
        <f t="shared" si="15"/>
        <v>SteiermarkEventkaufmann/Eventkauffrau (gültig bis: 31.08.2026)</v>
      </c>
      <c r="B1001">
        <v>1001</v>
      </c>
      <c r="C1001" t="s">
        <v>265</v>
      </c>
      <c r="D1001" t="s">
        <v>91</v>
      </c>
      <c r="E1001" s="51">
        <v>1</v>
      </c>
      <c r="F1001" s="51">
        <v>1</v>
      </c>
      <c r="G1001">
        <v>1</v>
      </c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</row>
    <row r="1002" spans="1:54" s="55" customFormat="1" ht="15">
      <c r="A1002" t="str">
        <f t="shared" si="15"/>
        <v>SteiermarkFahrradmechatronik (gültig bis: 31.12.2026)</v>
      </c>
      <c r="B1002">
        <v>1002</v>
      </c>
      <c r="C1002" t="s">
        <v>265</v>
      </c>
      <c r="D1002" t="s">
        <v>92</v>
      </c>
      <c r="E1002" s="51">
        <v>20</v>
      </c>
      <c r="F1002" s="51">
        <v>21</v>
      </c>
      <c r="G1002">
        <v>22</v>
      </c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</row>
    <row r="1003" spans="1:54" s="55" customFormat="1" ht="15">
      <c r="A1003" t="str">
        <f t="shared" si="15"/>
        <v>SteiermarkFaserverbundtechnik (gültig bis: 31.12.2030)</v>
      </c>
      <c r="B1003">
        <v>1003</v>
      </c>
      <c r="C1003" t="s">
        <v>265</v>
      </c>
      <c r="D1003" t="s">
        <v>93</v>
      </c>
      <c r="E1003" s="51"/>
      <c r="F1003" s="51">
        <v>1</v>
      </c>
      <c r="G1003">
        <v>3</v>
      </c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</row>
    <row r="1004" spans="1:54" s="55" customFormat="1" ht="15">
      <c r="A1004" t="str">
        <f t="shared" si="15"/>
        <v>SteiermarkFernwärmetechnik (gültig bis: 31.12.2030)</v>
      </c>
      <c r="B1004">
        <v>1004</v>
      </c>
      <c r="C1004" t="s">
        <v>265</v>
      </c>
      <c r="D1004" t="s">
        <v>359</v>
      </c>
      <c r="E1004" s="51"/>
      <c r="F1004" s="51"/>
      <c r="G1004">
        <v>3</v>
      </c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</row>
    <row r="1005" spans="1:54" s="55" customFormat="1" ht="15">
      <c r="A1005" t="str">
        <f t="shared" si="15"/>
        <v>SteiermarkFertigteilhausbau</v>
      </c>
      <c r="B1005">
        <v>1005</v>
      </c>
      <c r="C1005" t="s">
        <v>265</v>
      </c>
      <c r="D1005" t="s">
        <v>97</v>
      </c>
      <c r="E1005" s="51">
        <v>15</v>
      </c>
      <c r="F1005" s="51">
        <v>16</v>
      </c>
      <c r="G1005">
        <v>16</v>
      </c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</row>
    <row r="1006" spans="1:54" s="55" customFormat="1" ht="15">
      <c r="A1006" t="str">
        <f t="shared" si="15"/>
        <v>SteiermarkFertigungsmesstechnik (gültig bis: 31.08.2027)</v>
      </c>
      <c r="B1006">
        <v>1006</v>
      </c>
      <c r="C1006" t="s">
        <v>265</v>
      </c>
      <c r="D1006" t="s">
        <v>98</v>
      </c>
      <c r="E1006" s="51">
        <v>14</v>
      </c>
      <c r="F1006" s="51">
        <v>17</v>
      </c>
      <c r="G1006">
        <v>15</v>
      </c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</row>
    <row r="1007" spans="1:54" s="55" customFormat="1" ht="15">
      <c r="A1007" t="str">
        <f t="shared" si="15"/>
        <v>SteiermarkFinanz- und Rechnungswesenassistenz</v>
      </c>
      <c r="B1007">
        <v>1007</v>
      </c>
      <c r="C1007" t="s">
        <v>265</v>
      </c>
      <c r="D1007" t="s">
        <v>99</v>
      </c>
      <c r="E1007" s="51">
        <v>6</v>
      </c>
      <c r="F1007" s="51">
        <v>5</v>
      </c>
      <c r="G1007">
        <v>3</v>
      </c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</row>
    <row r="1008" spans="1:54" s="55" customFormat="1" ht="15">
      <c r="A1008" t="str">
        <f t="shared" si="15"/>
        <v>SteiermarkFinanzdienstleistungskaufmann/ Finanzdienstleistungskauffrau</v>
      </c>
      <c r="B1008">
        <v>1008</v>
      </c>
      <c r="C1008" t="s">
        <v>265</v>
      </c>
      <c r="D1008" t="s">
        <v>100</v>
      </c>
      <c r="E1008" s="51">
        <v>4</v>
      </c>
      <c r="F1008" s="51">
        <v>4</v>
      </c>
      <c r="G1008">
        <v>5</v>
      </c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</row>
    <row r="1009" spans="1:54" s="55" customFormat="1" ht="15">
      <c r="A1009" t="str">
        <f t="shared" si="15"/>
        <v>SteiermarkFitnessbetreuung</v>
      </c>
      <c r="B1009">
        <v>1009</v>
      </c>
      <c r="C1009" t="s">
        <v>265</v>
      </c>
      <c r="D1009" t="s">
        <v>101</v>
      </c>
      <c r="E1009" s="51">
        <v>7</v>
      </c>
      <c r="F1009" s="51">
        <v>5</v>
      </c>
      <c r="G1009">
        <v>5</v>
      </c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</row>
    <row r="1010" spans="1:54" s="55" customFormat="1" ht="15">
      <c r="A1010" t="str">
        <f t="shared" si="15"/>
        <v>SteiermarkFleischverarbeitung</v>
      </c>
      <c r="B1010">
        <v>1010</v>
      </c>
      <c r="C1010" t="s">
        <v>265</v>
      </c>
      <c r="D1010" t="s">
        <v>103</v>
      </c>
      <c r="E1010" s="51">
        <v>45</v>
      </c>
      <c r="F1010" s="51">
        <v>50</v>
      </c>
      <c r="G1010">
        <v>51</v>
      </c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</row>
    <row r="1011" spans="1:54" s="55" customFormat="1" ht="15">
      <c r="A1011" t="str">
        <f t="shared" si="15"/>
        <v>SteiermarkFleischverkauf</v>
      </c>
      <c r="B1011">
        <v>1011</v>
      </c>
      <c r="C1011" t="s">
        <v>265</v>
      </c>
      <c r="D1011" t="s">
        <v>104</v>
      </c>
      <c r="E1011" s="51">
        <v>1</v>
      </c>
      <c r="F1011" s="5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</row>
    <row r="1012" spans="1:54" s="55" customFormat="1" ht="15">
      <c r="A1012" t="str">
        <f t="shared" si="15"/>
        <v>SteiermarkFlorist/Floristin</v>
      </c>
      <c r="B1012">
        <v>1012</v>
      </c>
      <c r="C1012" t="s">
        <v>265</v>
      </c>
      <c r="D1012" t="s">
        <v>105</v>
      </c>
      <c r="E1012" s="51">
        <v>1</v>
      </c>
      <c r="F1012" s="51">
        <v>1</v>
      </c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</row>
    <row r="1013" spans="1:54" s="55" customFormat="1" ht="15">
      <c r="A1013" t="str">
        <f t="shared" si="15"/>
        <v>SteiermarkForsttechnik</v>
      </c>
      <c r="B1013">
        <v>1013</v>
      </c>
      <c r="C1013" t="s">
        <v>265</v>
      </c>
      <c r="D1013" t="s">
        <v>106</v>
      </c>
      <c r="E1013" s="51">
        <v>1</v>
      </c>
      <c r="F1013" s="51">
        <v>1</v>
      </c>
      <c r="G1013">
        <v>1</v>
      </c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</row>
    <row r="1014" spans="1:54" s="55" customFormat="1" ht="15">
      <c r="A1014" t="str">
        <f t="shared" si="15"/>
        <v>SteiermarkFoto- und Multimediakaufmann/-frau</v>
      </c>
      <c r="B1014">
        <v>1014</v>
      </c>
      <c r="C1014" t="s">
        <v>265</v>
      </c>
      <c r="D1014" t="s">
        <v>107</v>
      </c>
      <c r="E1014" s="51">
        <v>2</v>
      </c>
      <c r="F1014" s="51">
        <v>1</v>
      </c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</row>
    <row r="1015" spans="1:54" s="55" customFormat="1" ht="15">
      <c r="A1015" t="str">
        <f t="shared" si="15"/>
        <v>SteiermarkFriedhofs- und Ziergärtner/in</v>
      </c>
      <c r="B1015">
        <v>1015</v>
      </c>
      <c r="C1015" t="s">
        <v>265</v>
      </c>
      <c r="D1015" t="s">
        <v>108</v>
      </c>
      <c r="E1015" s="51">
        <v>2</v>
      </c>
      <c r="F1015" s="51">
        <v>2</v>
      </c>
      <c r="G1015">
        <v>1</v>
      </c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</row>
    <row r="1016" spans="1:54" s="55" customFormat="1" ht="15">
      <c r="A1016" t="str">
        <f t="shared" si="15"/>
        <v>SteiermarkFriseur (Stylist)/Friseurin (Stylistin)</v>
      </c>
      <c r="B1016">
        <v>1016</v>
      </c>
      <c r="C1016" t="s">
        <v>265</v>
      </c>
      <c r="D1016" t="s">
        <v>109</v>
      </c>
      <c r="E1016" s="51">
        <v>33</v>
      </c>
      <c r="F1016" s="51">
        <v>33</v>
      </c>
      <c r="G1016">
        <v>25</v>
      </c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</row>
    <row r="1017" spans="1:54" s="55" customFormat="1" ht="15">
      <c r="A1017" t="str">
        <f t="shared" si="15"/>
        <v>SteiermarkGarten- und Grünflächengestaltung</v>
      </c>
      <c r="B1017">
        <v>1017</v>
      </c>
      <c r="C1017" t="s">
        <v>265</v>
      </c>
      <c r="D1017" t="s">
        <v>110</v>
      </c>
      <c r="E1017" s="51">
        <v>17</v>
      </c>
      <c r="F1017" s="51">
        <v>19</v>
      </c>
      <c r="G1017">
        <v>21</v>
      </c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</row>
    <row r="1018" spans="1:54" s="55" customFormat="1" ht="15">
      <c r="A1018" t="str">
        <f t="shared" si="15"/>
        <v>SteiermarkGastronomiefachmann/Gastronomiefachfrau</v>
      </c>
      <c r="B1018">
        <v>1018</v>
      </c>
      <c r="C1018" t="s">
        <v>265</v>
      </c>
      <c r="D1018" t="s">
        <v>111</v>
      </c>
      <c r="E1018" s="51">
        <v>83</v>
      </c>
      <c r="F1018" s="51">
        <v>94</v>
      </c>
      <c r="G1018">
        <v>98</v>
      </c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</row>
    <row r="1019" spans="1:54" s="55" customFormat="1" ht="15">
      <c r="A1019" t="str">
        <f t="shared" si="15"/>
        <v>SteiermarkGeoinformationstechnik (gültig bis: 30.06.2024)</v>
      </c>
      <c r="B1019">
        <v>1019</v>
      </c>
      <c r="C1019" t="s">
        <v>265</v>
      </c>
      <c r="D1019" t="s">
        <v>112</v>
      </c>
      <c r="E1019" s="51">
        <v>2</v>
      </c>
      <c r="F1019" s="51">
        <v>1</v>
      </c>
      <c r="G1019">
        <v>1</v>
      </c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</row>
    <row r="1020" spans="1:54" s="55" customFormat="1" ht="15">
      <c r="A1020" t="str">
        <f t="shared" si="15"/>
        <v>SteiermarkGießereitechnik</v>
      </c>
      <c r="B1020">
        <v>1020</v>
      </c>
      <c r="C1020" t="s">
        <v>265</v>
      </c>
      <c r="D1020" t="s">
        <v>114</v>
      </c>
      <c r="E1020" s="51">
        <v>4</v>
      </c>
      <c r="F1020" s="51">
        <v>5</v>
      </c>
      <c r="G1020">
        <v>6</v>
      </c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</row>
    <row r="1021" spans="1:54" s="55" customFormat="1" ht="15">
      <c r="A1021" t="str">
        <f t="shared" si="15"/>
        <v>SteiermarkGlasbautechnik</v>
      </c>
      <c r="B1021">
        <v>1021</v>
      </c>
      <c r="C1021" t="s">
        <v>265</v>
      </c>
      <c r="D1021" t="s">
        <v>115</v>
      </c>
      <c r="E1021" s="51">
        <v>14</v>
      </c>
      <c r="F1021" s="51">
        <v>13</v>
      </c>
      <c r="G1021">
        <v>15</v>
      </c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</row>
    <row r="1022" spans="1:54" s="55" customFormat="1" ht="15">
      <c r="A1022" t="str">
        <f t="shared" si="15"/>
        <v>SteiermarkGlasbläser/in und Glasinstrumentenerzeuger/in</v>
      </c>
      <c r="B1022">
        <v>1022</v>
      </c>
      <c r="C1022" t="s">
        <v>265</v>
      </c>
      <c r="D1022" t="s">
        <v>116</v>
      </c>
      <c r="E1022" s="51">
        <v>1</v>
      </c>
      <c r="F1022" s="51">
        <v>1</v>
      </c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</row>
    <row r="1023" spans="1:54" s="55" customFormat="1" ht="15">
      <c r="A1023" t="str">
        <f t="shared" si="15"/>
        <v>SteiermarkGold- und Silberschmied/in und Juwelier/in</v>
      </c>
      <c r="B1023">
        <v>1023</v>
      </c>
      <c r="C1023" t="s">
        <v>265</v>
      </c>
      <c r="D1023" t="s">
        <v>120</v>
      </c>
      <c r="E1023" s="51">
        <v>4</v>
      </c>
      <c r="F1023" s="51">
        <v>3</v>
      </c>
      <c r="G1023">
        <v>2</v>
      </c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</row>
    <row r="1024" spans="1:54" s="55" customFormat="1" ht="15">
      <c r="A1024" t="str">
        <f t="shared" si="15"/>
        <v>SteiermarkGroßhandelskaufmann/Großhandelskauffrau</v>
      </c>
      <c r="B1024">
        <v>1024</v>
      </c>
      <c r="C1024" t="s">
        <v>265</v>
      </c>
      <c r="D1024" t="s">
        <v>122</v>
      </c>
      <c r="E1024" s="51">
        <v>36</v>
      </c>
      <c r="F1024" s="51">
        <v>30</v>
      </c>
      <c r="G1024">
        <v>34</v>
      </c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</row>
    <row r="1025" spans="1:54" s="55" customFormat="1" ht="15">
      <c r="A1025" t="str">
        <f t="shared" ref="A1025:A1088" si="16">C1025&amp;D1025</f>
        <v>SteiermarkHafner/in</v>
      </c>
      <c r="B1025">
        <v>1025</v>
      </c>
      <c r="C1025" t="s">
        <v>265</v>
      </c>
      <c r="D1025" t="s">
        <v>123</v>
      </c>
      <c r="E1025" s="51">
        <v>9</v>
      </c>
      <c r="F1025" s="51">
        <v>8</v>
      </c>
      <c r="G1025">
        <v>6</v>
      </c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</row>
    <row r="1026" spans="1:54" s="55" customFormat="1" ht="15">
      <c r="A1026" t="str">
        <f t="shared" si="16"/>
        <v>SteiermarkHarmonikamacher/in</v>
      </c>
      <c r="B1026">
        <v>1026</v>
      </c>
      <c r="C1026" t="s">
        <v>265</v>
      </c>
      <c r="D1026" t="s">
        <v>125</v>
      </c>
      <c r="E1026" s="51">
        <v>1</v>
      </c>
      <c r="F1026" s="51">
        <v>1</v>
      </c>
      <c r="G1026">
        <v>1</v>
      </c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</row>
    <row r="1027" spans="1:54" s="55" customFormat="1" ht="15">
      <c r="A1027" t="str">
        <f t="shared" si="16"/>
        <v>SteiermarkHochbau (gültig bis: 31.12.2027)</v>
      </c>
      <c r="B1027">
        <v>1027</v>
      </c>
      <c r="C1027" t="s">
        <v>265</v>
      </c>
      <c r="D1027" t="s">
        <v>562</v>
      </c>
      <c r="E1027" s="51">
        <v>252</v>
      </c>
      <c r="F1027" s="51">
        <v>207</v>
      </c>
      <c r="G1027">
        <v>168</v>
      </c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</row>
    <row r="1028" spans="1:54" s="55" customFormat="1" ht="15">
      <c r="A1028" t="str">
        <f t="shared" si="16"/>
        <v>SteiermarkHochbauspezialist/Hochbauspezialistin (gültig bis: 31.08.2026)</v>
      </c>
      <c r="B1028">
        <v>1028</v>
      </c>
      <c r="C1028" t="s">
        <v>265</v>
      </c>
      <c r="D1028" t="s">
        <v>126</v>
      </c>
      <c r="E1028" s="51">
        <v>10</v>
      </c>
      <c r="F1028" s="51">
        <v>6</v>
      </c>
      <c r="G1028">
        <v>7</v>
      </c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</row>
    <row r="1029" spans="1:54" s="55" customFormat="1" ht="15">
      <c r="A1029" t="str">
        <f t="shared" si="16"/>
        <v>SteiermarkHolztechnik</v>
      </c>
      <c r="B1029">
        <v>1029</v>
      </c>
      <c r="C1029" t="s">
        <v>265</v>
      </c>
      <c r="D1029" t="s">
        <v>131</v>
      </c>
      <c r="E1029" s="51">
        <v>39</v>
      </c>
      <c r="F1029" s="51">
        <v>37</v>
      </c>
      <c r="G1029">
        <v>45</v>
      </c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</row>
    <row r="1030" spans="1:54" s="55" customFormat="1" ht="15">
      <c r="A1030" t="str">
        <f t="shared" si="16"/>
        <v>SteiermarkHörgeräteakustiker/in</v>
      </c>
      <c r="B1030">
        <v>1030</v>
      </c>
      <c r="C1030" t="s">
        <v>265</v>
      </c>
      <c r="D1030" t="s">
        <v>132</v>
      </c>
      <c r="E1030" s="51">
        <v>2</v>
      </c>
      <c r="F1030" s="51">
        <v>3</v>
      </c>
      <c r="G1030">
        <v>3</v>
      </c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</row>
    <row r="1031" spans="1:54" s="55" customFormat="1" ht="15">
      <c r="A1031" t="str">
        <f t="shared" si="16"/>
        <v>SteiermarkHotel- und Gastgewerbeassistent/in</v>
      </c>
      <c r="B1031">
        <v>1031</v>
      </c>
      <c r="C1031" t="s">
        <v>265</v>
      </c>
      <c r="D1031" t="s">
        <v>133</v>
      </c>
      <c r="E1031" s="51">
        <v>11</v>
      </c>
      <c r="F1031" s="51">
        <v>13</v>
      </c>
      <c r="G1031">
        <v>12</v>
      </c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</row>
    <row r="1032" spans="1:54" s="55" customFormat="1" ht="15">
      <c r="A1032" t="str">
        <f t="shared" si="16"/>
        <v>SteiermarkHotel- und Restaurantfachmann/Hotel- und Restaurantfachfrau</v>
      </c>
      <c r="B1032">
        <v>1032</v>
      </c>
      <c r="C1032" t="s">
        <v>265</v>
      </c>
      <c r="D1032" t="s">
        <v>134</v>
      </c>
      <c r="E1032" s="51">
        <v>6</v>
      </c>
      <c r="F1032" s="51">
        <v>8</v>
      </c>
      <c r="G1032">
        <v>14</v>
      </c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</row>
    <row r="1033" spans="1:54" s="55" customFormat="1" ht="15">
      <c r="A1033" t="str">
        <f t="shared" si="16"/>
        <v>SteiermarkHotelkaufmann/Hotelkauffrau</v>
      </c>
      <c r="B1033">
        <v>1033</v>
      </c>
      <c r="C1033" t="s">
        <v>265</v>
      </c>
      <c r="D1033" t="s">
        <v>135</v>
      </c>
      <c r="E1033" s="51">
        <v>1</v>
      </c>
      <c r="F1033" s="51"/>
      <c r="G1033">
        <v>1</v>
      </c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</row>
    <row r="1034" spans="1:54" s="55" customFormat="1" ht="15">
      <c r="A1034" t="str">
        <f t="shared" si="16"/>
        <v>SteiermarkHufschmied/in</v>
      </c>
      <c r="B1034">
        <v>1034</v>
      </c>
      <c r="C1034" t="s">
        <v>265</v>
      </c>
      <c r="D1034" t="s">
        <v>136</v>
      </c>
      <c r="E1034" s="51">
        <v>2</v>
      </c>
      <c r="F1034" s="51">
        <v>1</v>
      </c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</row>
    <row r="1035" spans="1:54" s="55" customFormat="1" ht="15">
      <c r="A1035" t="str">
        <f t="shared" si="16"/>
        <v>SteiermarkImmobilienkaufmann/Immobilienkauffrau</v>
      </c>
      <c r="B1035">
        <v>1035</v>
      </c>
      <c r="C1035" t="s">
        <v>265</v>
      </c>
      <c r="D1035" t="s">
        <v>137</v>
      </c>
      <c r="E1035" s="51">
        <v>5</v>
      </c>
      <c r="F1035" s="51">
        <v>3</v>
      </c>
      <c r="G1035">
        <v>5</v>
      </c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</row>
    <row r="1036" spans="1:54" s="55" customFormat="1" ht="15">
      <c r="A1036" t="str">
        <f t="shared" si="16"/>
        <v>SteiermarkIndustriekaufmann/Industriekauffrau (gültig bis: 31.08.2026)</v>
      </c>
      <c r="B1036">
        <v>1036</v>
      </c>
      <c r="C1036" t="s">
        <v>265</v>
      </c>
      <c r="D1036" t="s">
        <v>138</v>
      </c>
      <c r="E1036" s="51">
        <v>39</v>
      </c>
      <c r="F1036" s="51">
        <v>42</v>
      </c>
      <c r="G1036">
        <v>33</v>
      </c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</row>
    <row r="1037" spans="1:54" s="55" customFormat="1" ht="15">
      <c r="A1037" t="str">
        <f t="shared" si="16"/>
        <v>SteiermarkInformationstechnologie</v>
      </c>
      <c r="B1037">
        <v>1037</v>
      </c>
      <c r="C1037" t="s">
        <v>265</v>
      </c>
      <c r="D1037" t="s">
        <v>34</v>
      </c>
      <c r="E1037" s="51">
        <v>229</v>
      </c>
      <c r="F1037" s="51">
        <v>224</v>
      </c>
      <c r="G1037">
        <v>212</v>
      </c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</row>
    <row r="1038" spans="1:54" s="55" customFormat="1" ht="15">
      <c r="A1038" t="str">
        <f t="shared" si="16"/>
        <v>SteiermarkInstallations- und Gebäudetechnik</v>
      </c>
      <c r="B1038">
        <v>1038</v>
      </c>
      <c r="C1038" t="s">
        <v>265</v>
      </c>
      <c r="D1038" t="s">
        <v>141</v>
      </c>
      <c r="E1038" s="51">
        <v>586</v>
      </c>
      <c r="F1038" s="51">
        <v>575</v>
      </c>
      <c r="G1038">
        <v>535</v>
      </c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</row>
    <row r="1039" spans="1:54" s="55" customFormat="1" ht="15">
      <c r="A1039" t="str">
        <f t="shared" si="16"/>
        <v>SteiermarkKälteanlagentechnik</v>
      </c>
      <c r="B1039">
        <v>1039</v>
      </c>
      <c r="C1039" t="s">
        <v>265</v>
      </c>
      <c r="D1039" t="s">
        <v>142</v>
      </c>
      <c r="E1039" s="51">
        <v>91</v>
      </c>
      <c r="F1039" s="51">
        <v>89</v>
      </c>
      <c r="G1039">
        <v>87</v>
      </c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</row>
    <row r="1040" spans="1:54" s="55" customFormat="1" ht="15">
      <c r="A1040" t="str">
        <f t="shared" si="16"/>
        <v>SteiermarkKanzleiassistent/Kanzleiassistentin</v>
      </c>
      <c r="B1040">
        <v>1040</v>
      </c>
      <c r="C1040" t="s">
        <v>265</v>
      </c>
      <c r="D1040" t="s">
        <v>143</v>
      </c>
      <c r="E1040" s="51">
        <v>2</v>
      </c>
      <c r="F1040" s="51"/>
      <c r="G1040">
        <v>1</v>
      </c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</row>
    <row r="1041" spans="1:54" s="55" customFormat="1" ht="15">
      <c r="A1041" t="str">
        <f t="shared" si="16"/>
        <v>SteiermarkKarosseriebautechnik</v>
      </c>
      <c r="B1041">
        <v>1041</v>
      </c>
      <c r="C1041" t="s">
        <v>265</v>
      </c>
      <c r="D1041" t="s">
        <v>31</v>
      </c>
      <c r="E1041" s="51">
        <v>195</v>
      </c>
      <c r="F1041" s="51">
        <v>183</v>
      </c>
      <c r="G1041">
        <v>189</v>
      </c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</row>
    <row r="1042" spans="1:54" s="55" customFormat="1" ht="15">
      <c r="A1042" t="str">
        <f t="shared" si="16"/>
        <v>SteiermarkKeramiker/in</v>
      </c>
      <c r="B1042">
        <v>1042</v>
      </c>
      <c r="C1042" t="s">
        <v>265</v>
      </c>
      <c r="D1042" t="s">
        <v>145</v>
      </c>
      <c r="E1042" s="51"/>
      <c r="F1042" s="51">
        <v>1</v>
      </c>
      <c r="G1042">
        <v>1</v>
      </c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</row>
    <row r="1043" spans="1:54" s="55" customFormat="1" ht="15">
      <c r="A1043" t="str">
        <f t="shared" si="16"/>
        <v>SteiermarkKlavierbau</v>
      </c>
      <c r="B1043">
        <v>1043</v>
      </c>
      <c r="C1043" t="s">
        <v>265</v>
      </c>
      <c r="D1043" t="s">
        <v>147</v>
      </c>
      <c r="E1043" s="51">
        <v>2</v>
      </c>
      <c r="F1043" s="51">
        <v>2</v>
      </c>
      <c r="G1043">
        <v>2</v>
      </c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</row>
    <row r="1044" spans="1:54" s="55" customFormat="1" ht="15">
      <c r="A1044" t="str">
        <f t="shared" si="16"/>
        <v>SteiermarkKoch/Köchin</v>
      </c>
      <c r="B1044">
        <v>1044</v>
      </c>
      <c r="C1044" t="s">
        <v>265</v>
      </c>
      <c r="D1044" t="s">
        <v>148</v>
      </c>
      <c r="E1044" s="51">
        <v>216</v>
      </c>
      <c r="F1044" s="51">
        <v>220</v>
      </c>
      <c r="G1044">
        <v>225</v>
      </c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</row>
    <row r="1045" spans="1:54" s="55" customFormat="1" ht="15">
      <c r="A1045" t="str">
        <f t="shared" si="16"/>
        <v>SteiermarkKonditorei (Zuckerbäckerei)</v>
      </c>
      <c r="B1045">
        <v>1045</v>
      </c>
      <c r="C1045" t="s">
        <v>265</v>
      </c>
      <c r="D1045" t="s">
        <v>149</v>
      </c>
      <c r="E1045" s="51">
        <v>10</v>
      </c>
      <c r="F1045" s="51">
        <v>8</v>
      </c>
      <c r="G1045">
        <v>10</v>
      </c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</row>
    <row r="1046" spans="1:54" s="55" customFormat="1" ht="15">
      <c r="A1046" t="str">
        <f t="shared" si="16"/>
        <v>SteiermarkKonstrukteur/in</v>
      </c>
      <c r="B1046">
        <v>1046</v>
      </c>
      <c r="C1046" t="s">
        <v>265</v>
      </c>
      <c r="D1046" t="s">
        <v>150</v>
      </c>
      <c r="E1046" s="51">
        <v>44</v>
      </c>
      <c r="F1046" s="51">
        <v>42</v>
      </c>
      <c r="G1046">
        <v>45</v>
      </c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</row>
    <row r="1047" spans="1:54" s="55" customFormat="1" ht="15">
      <c r="A1047" t="str">
        <f t="shared" si="16"/>
        <v>SteiermarkKosmetik (Kosmetologie) / Fußpflege (Podologie)</v>
      </c>
      <c r="B1047">
        <v>1047</v>
      </c>
      <c r="C1047" t="s">
        <v>265</v>
      </c>
      <c r="D1047" t="s">
        <v>564</v>
      </c>
      <c r="E1047" s="51"/>
      <c r="F1047" s="51">
        <v>1</v>
      </c>
      <c r="G1047">
        <v>2</v>
      </c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</row>
    <row r="1048" spans="1:54" s="55" customFormat="1" ht="15">
      <c r="A1048" t="str">
        <f t="shared" si="16"/>
        <v>SteiermarkKraftfahrzeugtechnik</v>
      </c>
      <c r="B1048">
        <v>1048</v>
      </c>
      <c r="C1048" t="s">
        <v>265</v>
      </c>
      <c r="D1048" t="s">
        <v>4</v>
      </c>
      <c r="E1048" s="51">
        <v>1138</v>
      </c>
      <c r="F1048" s="51">
        <v>1196</v>
      </c>
      <c r="G1048">
        <v>1216</v>
      </c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</row>
    <row r="1049" spans="1:54" s="55" customFormat="1" ht="15">
      <c r="A1049" t="str">
        <f t="shared" si="16"/>
        <v>SteiermarkKunststofftechnologie</v>
      </c>
      <c r="B1049">
        <v>1049</v>
      </c>
      <c r="C1049" t="s">
        <v>265</v>
      </c>
      <c r="D1049" t="s">
        <v>152</v>
      </c>
      <c r="E1049" s="51">
        <v>11</v>
      </c>
      <c r="F1049" s="51">
        <v>14</v>
      </c>
      <c r="G1049">
        <v>8</v>
      </c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</row>
    <row r="1050" spans="1:54" s="55" customFormat="1" ht="15">
      <c r="A1050" t="str">
        <f t="shared" si="16"/>
        <v>SteiermarkKunststoffverfahrenstechnik</v>
      </c>
      <c r="B1050">
        <v>1050</v>
      </c>
      <c r="C1050" t="s">
        <v>265</v>
      </c>
      <c r="D1050" t="s">
        <v>153</v>
      </c>
      <c r="E1050" s="51">
        <v>4</v>
      </c>
      <c r="F1050" s="51">
        <v>3</v>
      </c>
      <c r="G1050">
        <v>4</v>
      </c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</row>
    <row r="1051" spans="1:54" s="55" customFormat="1" ht="15">
      <c r="A1051" t="str">
        <f t="shared" si="16"/>
        <v>SteiermarkLackiertechnik</v>
      </c>
      <c r="B1051">
        <v>1051</v>
      </c>
      <c r="C1051" t="s">
        <v>265</v>
      </c>
      <c r="D1051" t="s">
        <v>156</v>
      </c>
      <c r="E1051" s="51">
        <v>24</v>
      </c>
      <c r="F1051" s="51">
        <v>24</v>
      </c>
      <c r="G1051">
        <v>15</v>
      </c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</row>
    <row r="1052" spans="1:54" s="55" customFormat="1" ht="15">
      <c r="A1052" t="str">
        <f t="shared" si="16"/>
        <v>SteiermarkLand- und Baumaschinentechnik</v>
      </c>
      <c r="B1052">
        <v>1052</v>
      </c>
      <c r="C1052" t="s">
        <v>265</v>
      </c>
      <c r="D1052" t="s">
        <v>157</v>
      </c>
      <c r="E1052" s="51">
        <v>220</v>
      </c>
      <c r="F1052" s="51">
        <v>241</v>
      </c>
      <c r="G1052">
        <v>256</v>
      </c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</row>
    <row r="1053" spans="1:54" s="55" customFormat="1" ht="15">
      <c r="A1053" t="str">
        <f t="shared" si="16"/>
        <v>SteiermarkLebensmitteltechnik</v>
      </c>
      <c r="B1053">
        <v>1053</v>
      </c>
      <c r="C1053" t="s">
        <v>265</v>
      </c>
      <c r="D1053" t="s">
        <v>158</v>
      </c>
      <c r="E1053" s="51">
        <v>8</v>
      </c>
      <c r="F1053" s="51">
        <v>11</v>
      </c>
      <c r="G1053">
        <v>15</v>
      </c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</row>
    <row r="1054" spans="1:54" s="55" customFormat="1" ht="15">
      <c r="A1054" t="str">
        <f t="shared" si="16"/>
        <v>SteiermarkLuftfahrzeugtechnik</v>
      </c>
      <c r="B1054">
        <v>1054</v>
      </c>
      <c r="C1054" t="s">
        <v>265</v>
      </c>
      <c r="D1054" t="s">
        <v>160</v>
      </c>
      <c r="E1054" s="51">
        <v>16</v>
      </c>
      <c r="F1054" s="51">
        <v>15</v>
      </c>
      <c r="G1054">
        <v>18</v>
      </c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</row>
    <row r="1055" spans="1:54" s="55" customFormat="1" ht="15">
      <c r="A1055" t="str">
        <f t="shared" si="16"/>
        <v>SteiermarkMaskenbildner/Maskenbildnerin (gültig bis: 31.12.2026)</v>
      </c>
      <c r="B1055">
        <v>1055</v>
      </c>
      <c r="C1055" t="s">
        <v>265</v>
      </c>
      <c r="D1055" t="s">
        <v>163</v>
      </c>
      <c r="E1055" s="51">
        <v>1</v>
      </c>
      <c r="F1055" s="51">
        <v>1</v>
      </c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</row>
    <row r="1056" spans="1:54" s="55" customFormat="1" ht="15">
      <c r="A1056" t="str">
        <f t="shared" si="16"/>
        <v>SteiermarkMasseur/Masseurin</v>
      </c>
      <c r="B1056">
        <v>1056</v>
      </c>
      <c r="C1056" t="s">
        <v>265</v>
      </c>
      <c r="D1056" t="s">
        <v>164</v>
      </c>
      <c r="E1056" s="51">
        <v>7</v>
      </c>
      <c r="F1056" s="51">
        <v>8</v>
      </c>
      <c r="G1056">
        <v>7</v>
      </c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</row>
    <row r="1057" spans="1:54" s="55" customFormat="1" ht="15">
      <c r="A1057" t="str">
        <f t="shared" si="16"/>
        <v>SteiermarkMechatronik</v>
      </c>
      <c r="B1057">
        <v>1057</v>
      </c>
      <c r="C1057" t="s">
        <v>265</v>
      </c>
      <c r="D1057" t="s">
        <v>26</v>
      </c>
      <c r="E1057" s="51">
        <v>437</v>
      </c>
      <c r="F1057" s="51">
        <v>435</v>
      </c>
      <c r="G1057">
        <v>415</v>
      </c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</row>
    <row r="1058" spans="1:54" s="55" customFormat="1" ht="15">
      <c r="A1058" t="str">
        <f t="shared" si="16"/>
        <v>SteiermarkMedizinproduktekaufmann/Medizinproduktekauffrau</v>
      </c>
      <c r="B1058">
        <v>1058</v>
      </c>
      <c r="C1058" t="s">
        <v>265</v>
      </c>
      <c r="D1058" t="s">
        <v>167</v>
      </c>
      <c r="E1058" s="51">
        <v>1</v>
      </c>
      <c r="F1058" s="51">
        <v>1</v>
      </c>
      <c r="G1058">
        <v>1</v>
      </c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</row>
    <row r="1059" spans="1:54" s="55" customFormat="1" ht="15">
      <c r="A1059" t="str">
        <f t="shared" si="16"/>
        <v>SteiermarkMetallbearbeitung</v>
      </c>
      <c r="B1059">
        <v>1059</v>
      </c>
      <c r="C1059" t="s">
        <v>265</v>
      </c>
      <c r="D1059" t="s">
        <v>168</v>
      </c>
      <c r="E1059" s="51">
        <v>34</v>
      </c>
      <c r="F1059" s="51">
        <v>44</v>
      </c>
      <c r="G1059">
        <v>33</v>
      </c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</row>
    <row r="1060" spans="1:54" s="55" customFormat="1" ht="15">
      <c r="A1060" t="str">
        <f t="shared" si="16"/>
        <v>SteiermarkMetalldesign</v>
      </c>
      <c r="B1060">
        <v>1060</v>
      </c>
      <c r="C1060" t="s">
        <v>265</v>
      </c>
      <c r="D1060" t="s">
        <v>169</v>
      </c>
      <c r="E1060" s="51">
        <v>1</v>
      </c>
      <c r="F1060" s="51">
        <v>1</v>
      </c>
      <c r="G1060">
        <v>1</v>
      </c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</row>
    <row r="1061" spans="1:54" s="55" customFormat="1" ht="15">
      <c r="A1061" t="str">
        <f t="shared" si="16"/>
        <v>SteiermarkMetallgießer/in</v>
      </c>
      <c r="B1061">
        <v>1061</v>
      </c>
      <c r="C1061" t="s">
        <v>265</v>
      </c>
      <c r="D1061" t="s">
        <v>170</v>
      </c>
      <c r="E1061" s="51"/>
      <c r="F1061" s="51"/>
      <c r="G1061">
        <v>1</v>
      </c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</row>
    <row r="1062" spans="1:54" s="55" customFormat="1" ht="15">
      <c r="A1062" t="str">
        <f t="shared" si="16"/>
        <v>SteiermarkMetalltechnik</v>
      </c>
      <c r="B1062">
        <v>1062</v>
      </c>
      <c r="C1062" t="s">
        <v>265</v>
      </c>
      <c r="D1062" t="s">
        <v>33</v>
      </c>
      <c r="E1062" s="51">
        <v>1678</v>
      </c>
      <c r="F1062" s="51">
        <v>1712</v>
      </c>
      <c r="G1062">
        <v>1659</v>
      </c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</row>
    <row r="1063" spans="1:54" s="55" customFormat="1" ht="15">
      <c r="A1063" t="str">
        <f t="shared" si="16"/>
        <v>SteiermarkMetallurgie und Umformtechnik</v>
      </c>
      <c r="B1063">
        <v>1063</v>
      </c>
      <c r="C1063" t="s">
        <v>265</v>
      </c>
      <c r="D1063" t="s">
        <v>171</v>
      </c>
      <c r="E1063" s="51">
        <v>88</v>
      </c>
      <c r="F1063" s="51">
        <v>91</v>
      </c>
      <c r="G1063">
        <v>83</v>
      </c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</row>
    <row r="1064" spans="1:54" s="55" customFormat="1" ht="15">
      <c r="A1064" t="str">
        <f t="shared" si="16"/>
        <v>SteiermarkMilchtechnologie</v>
      </c>
      <c r="B1064">
        <v>1064</v>
      </c>
      <c r="C1064" t="s">
        <v>265</v>
      </c>
      <c r="D1064" t="s">
        <v>173</v>
      </c>
      <c r="E1064" s="51">
        <v>9</v>
      </c>
      <c r="F1064" s="51">
        <v>7</v>
      </c>
      <c r="G1064">
        <v>11</v>
      </c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</row>
    <row r="1065" spans="1:54" s="55" customFormat="1" ht="15">
      <c r="A1065" t="str">
        <f t="shared" si="16"/>
        <v>SteiermarkMobilitätsservice</v>
      </c>
      <c r="B1065">
        <v>1065</v>
      </c>
      <c r="C1065" t="s">
        <v>265</v>
      </c>
      <c r="D1065" t="s">
        <v>174</v>
      </c>
      <c r="E1065" s="51">
        <v>1</v>
      </c>
      <c r="F1065" s="51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</row>
    <row r="1066" spans="1:54" s="55" customFormat="1" ht="15">
      <c r="A1066" t="str">
        <f t="shared" si="16"/>
        <v>SteiermarkNah- und Distributionslogistik (gültig bis: 30.06.2025)</v>
      </c>
      <c r="B1066">
        <v>1066</v>
      </c>
      <c r="C1066" t="s">
        <v>265</v>
      </c>
      <c r="D1066" t="s">
        <v>565</v>
      </c>
      <c r="E1066" s="51">
        <v>12</v>
      </c>
      <c r="F1066" s="51">
        <v>11</v>
      </c>
      <c r="G1066">
        <v>3</v>
      </c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</row>
    <row r="1067" spans="1:54" s="55" customFormat="1" ht="15">
      <c r="A1067" t="str">
        <f t="shared" si="16"/>
        <v>SteiermarkOberflächentechnik</v>
      </c>
      <c r="B1067">
        <v>1067</v>
      </c>
      <c r="C1067" t="s">
        <v>265</v>
      </c>
      <c r="D1067" t="s">
        <v>175</v>
      </c>
      <c r="E1067" s="51">
        <v>13</v>
      </c>
      <c r="F1067" s="51">
        <v>8</v>
      </c>
      <c r="G1067">
        <v>13</v>
      </c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</row>
    <row r="1068" spans="1:54" s="55" customFormat="1" ht="15">
      <c r="A1068" t="str">
        <f t="shared" si="16"/>
        <v>SteiermarkOfenbau- und Verlegetechnik</v>
      </c>
      <c r="B1068">
        <v>1068</v>
      </c>
      <c r="C1068" t="s">
        <v>265</v>
      </c>
      <c r="D1068" t="s">
        <v>178</v>
      </c>
      <c r="E1068" s="51">
        <v>16</v>
      </c>
      <c r="F1068" s="51">
        <v>18</v>
      </c>
      <c r="G1068">
        <v>20</v>
      </c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</row>
    <row r="1069" spans="1:54" s="55" customFormat="1" ht="15">
      <c r="A1069" t="str">
        <f t="shared" si="16"/>
        <v>SteiermarkOrgelbau</v>
      </c>
      <c r="B1069">
        <v>1069</v>
      </c>
      <c r="C1069" t="s">
        <v>265</v>
      </c>
      <c r="D1069" t="s">
        <v>180</v>
      </c>
      <c r="E1069" s="51">
        <v>1</v>
      </c>
      <c r="F1069" s="51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</row>
    <row r="1070" spans="1:54" s="55" customFormat="1" ht="15">
      <c r="A1070" t="str">
        <f t="shared" si="16"/>
        <v>SteiermarkOrthopädieschuhmacher/in</v>
      </c>
      <c r="B1070">
        <v>1070</v>
      </c>
      <c r="C1070" t="s">
        <v>265</v>
      </c>
      <c r="D1070" t="s">
        <v>181</v>
      </c>
      <c r="E1070" s="51">
        <v>6</v>
      </c>
      <c r="F1070" s="51">
        <v>8</v>
      </c>
      <c r="G1070">
        <v>8</v>
      </c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</row>
    <row r="1071" spans="1:54" s="55" customFormat="1" ht="15">
      <c r="A1071" t="str">
        <f t="shared" si="16"/>
        <v>SteiermarkOrthopädietechnik</v>
      </c>
      <c r="B1071">
        <v>1071</v>
      </c>
      <c r="C1071" t="s">
        <v>265</v>
      </c>
      <c r="D1071" t="s">
        <v>182</v>
      </c>
      <c r="E1071" s="51">
        <v>5</v>
      </c>
      <c r="F1071" s="51">
        <v>5</v>
      </c>
      <c r="G1071">
        <v>5</v>
      </c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</row>
    <row r="1072" spans="1:54" s="55" customFormat="1" ht="15">
      <c r="A1072" t="str">
        <f t="shared" si="16"/>
        <v>SteiermarkPapiertechnik</v>
      </c>
      <c r="B1072">
        <v>1072</v>
      </c>
      <c r="C1072" t="s">
        <v>265</v>
      </c>
      <c r="D1072" t="s">
        <v>183</v>
      </c>
      <c r="E1072" s="51">
        <v>38</v>
      </c>
      <c r="F1072" s="51">
        <v>35</v>
      </c>
      <c r="G1072">
        <v>33</v>
      </c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</row>
    <row r="1073" spans="1:54" s="55" customFormat="1" ht="15">
      <c r="A1073" t="str">
        <f t="shared" si="16"/>
        <v>SteiermarkPersonaldienstleistung</v>
      </c>
      <c r="B1073">
        <v>1073</v>
      </c>
      <c r="C1073" t="s">
        <v>265</v>
      </c>
      <c r="D1073" t="s">
        <v>184</v>
      </c>
      <c r="E1073" s="51">
        <v>7</v>
      </c>
      <c r="F1073" s="51">
        <v>6</v>
      </c>
      <c r="G1073">
        <v>5</v>
      </c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</row>
    <row r="1074" spans="1:54" s="55" customFormat="1" ht="15">
      <c r="A1074" t="str">
        <f t="shared" si="16"/>
        <v>SteiermarkPflasterer/Pflasterin</v>
      </c>
      <c r="B1074">
        <v>1074</v>
      </c>
      <c r="C1074" t="s">
        <v>265</v>
      </c>
      <c r="D1074" t="s">
        <v>185</v>
      </c>
      <c r="E1074" s="51">
        <v>9</v>
      </c>
      <c r="F1074" s="51">
        <v>6</v>
      </c>
      <c r="G1074">
        <v>6</v>
      </c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</row>
    <row r="1075" spans="1:54" s="55" customFormat="1" ht="15">
      <c r="A1075" t="str">
        <f t="shared" si="16"/>
        <v>SteiermarkPflegeassistenz-AV</v>
      </c>
      <c r="B1075">
        <v>1075</v>
      </c>
      <c r="C1075" t="s">
        <v>265</v>
      </c>
      <c r="D1075" t="s">
        <v>186</v>
      </c>
      <c r="E1075" s="51"/>
      <c r="F1075" s="51">
        <v>1</v>
      </c>
      <c r="G1075">
        <v>3</v>
      </c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</row>
    <row r="1076" spans="1:54" s="55" customFormat="1" ht="15">
      <c r="A1076" t="str">
        <f t="shared" si="16"/>
        <v>SteiermarkPflegefachassistenz-AV</v>
      </c>
      <c r="B1076">
        <v>1076</v>
      </c>
      <c r="C1076" t="s">
        <v>265</v>
      </c>
      <c r="D1076" t="s">
        <v>187</v>
      </c>
      <c r="E1076" s="51"/>
      <c r="F1076" s="51"/>
      <c r="G1076">
        <v>1</v>
      </c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</row>
    <row r="1077" spans="1:54" s="55" customFormat="1" ht="15">
      <c r="A1077" t="str">
        <f t="shared" si="16"/>
        <v>SteiermarkPharmatechnologie</v>
      </c>
      <c r="B1077">
        <v>1077</v>
      </c>
      <c r="C1077" t="s">
        <v>265</v>
      </c>
      <c r="D1077" t="s">
        <v>188</v>
      </c>
      <c r="E1077" s="51">
        <v>4</v>
      </c>
      <c r="F1077" s="51">
        <v>6</v>
      </c>
      <c r="G1077">
        <v>4</v>
      </c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</row>
    <row r="1078" spans="1:54" s="55" customFormat="1" ht="15">
      <c r="A1078" t="str">
        <f t="shared" si="16"/>
        <v>SteiermarkPharmazeutisch-kaufmännische Assistenz</v>
      </c>
      <c r="B1078">
        <v>1078</v>
      </c>
      <c r="C1078" t="s">
        <v>265</v>
      </c>
      <c r="D1078" t="s">
        <v>19</v>
      </c>
      <c r="E1078" s="51">
        <v>3</v>
      </c>
      <c r="F1078" s="51">
        <v>6</v>
      </c>
      <c r="G1078">
        <v>5</v>
      </c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</row>
    <row r="1079" spans="1:54" s="55" customFormat="1" ht="15">
      <c r="A1079" t="str">
        <f t="shared" si="16"/>
        <v>SteiermarkPhysiklaborant/in (gültig bis: 30.04.2022)</v>
      </c>
      <c r="B1079">
        <v>1079</v>
      </c>
      <c r="C1079" t="s">
        <v>265</v>
      </c>
      <c r="D1079" t="s">
        <v>189</v>
      </c>
      <c r="E1079" s="51">
        <v>3</v>
      </c>
      <c r="F1079" s="51">
        <v>1</v>
      </c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</row>
    <row r="1080" spans="1:54" s="55" customFormat="1" ht="15">
      <c r="A1080" t="str">
        <f t="shared" si="16"/>
        <v>SteiermarkPlatten- und Fliesenleger/in</v>
      </c>
      <c r="B1080">
        <v>1080</v>
      </c>
      <c r="C1080" t="s">
        <v>265</v>
      </c>
      <c r="D1080" t="s">
        <v>190</v>
      </c>
      <c r="E1080" s="51">
        <v>73</v>
      </c>
      <c r="F1080" s="51">
        <v>56</v>
      </c>
      <c r="G1080">
        <v>49</v>
      </c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</row>
    <row r="1081" spans="1:54" s="55" customFormat="1" ht="15">
      <c r="A1081" t="str">
        <f t="shared" si="16"/>
        <v>SteiermarkPolsterer/Polsterin</v>
      </c>
      <c r="B1081">
        <v>1081</v>
      </c>
      <c r="C1081" t="s">
        <v>265</v>
      </c>
      <c r="D1081" t="s">
        <v>191</v>
      </c>
      <c r="E1081" s="51">
        <v>1</v>
      </c>
      <c r="F1081" s="5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</row>
    <row r="1082" spans="1:54" s="55" customFormat="1" ht="15">
      <c r="A1082" t="str">
        <f t="shared" si="16"/>
        <v>SteiermarkProzesstechnik</v>
      </c>
      <c r="B1082">
        <v>1082</v>
      </c>
      <c r="C1082" t="s">
        <v>265</v>
      </c>
      <c r="D1082" t="s">
        <v>193</v>
      </c>
      <c r="E1082" s="51">
        <v>57</v>
      </c>
      <c r="F1082" s="51">
        <v>49</v>
      </c>
      <c r="G1082">
        <v>52</v>
      </c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</row>
    <row r="1083" spans="1:54" s="55" customFormat="1" ht="15">
      <c r="A1083" t="str">
        <f t="shared" si="16"/>
        <v>SteiermarkPrüftechnik - Schwerpunkt Baustoffe</v>
      </c>
      <c r="B1083">
        <v>1083</v>
      </c>
      <c r="C1083" t="s">
        <v>265</v>
      </c>
      <c r="D1083" t="s">
        <v>194</v>
      </c>
      <c r="E1083" s="51">
        <v>1</v>
      </c>
      <c r="F1083" s="51">
        <v>2</v>
      </c>
      <c r="G1083">
        <v>2</v>
      </c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</row>
    <row r="1084" spans="1:54" s="55" customFormat="1" ht="15">
      <c r="A1084" t="str">
        <f t="shared" si="16"/>
        <v>SteiermarkPrüftechnik - Schwerpunkt Physik</v>
      </c>
      <c r="B1084">
        <v>1084</v>
      </c>
      <c r="C1084" t="s">
        <v>265</v>
      </c>
      <c r="D1084" t="s">
        <v>195</v>
      </c>
      <c r="E1084" s="51">
        <v>3</v>
      </c>
      <c r="F1084" s="51">
        <v>4</v>
      </c>
      <c r="G1084">
        <v>7</v>
      </c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</row>
    <row r="1085" spans="1:54" s="55" customFormat="1" ht="15">
      <c r="A1085" t="str">
        <f t="shared" si="16"/>
        <v>SteiermarkRauchfangkehrer/Rauchfangkehrerin</v>
      </c>
      <c r="B1085">
        <v>1085</v>
      </c>
      <c r="C1085" t="s">
        <v>265</v>
      </c>
      <c r="D1085" t="s">
        <v>196</v>
      </c>
      <c r="E1085" s="51">
        <v>50</v>
      </c>
      <c r="F1085" s="51">
        <v>57</v>
      </c>
      <c r="G1085">
        <v>58</v>
      </c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</row>
    <row r="1086" spans="1:54" s="55" customFormat="1" ht="15">
      <c r="A1086" t="str">
        <f t="shared" si="16"/>
        <v>SteiermarkReifen- und Vulkanisationstechnik</v>
      </c>
      <c r="B1086">
        <v>1086</v>
      </c>
      <c r="C1086" t="s">
        <v>265</v>
      </c>
      <c r="D1086" t="s">
        <v>197</v>
      </c>
      <c r="E1086" s="51">
        <v>7</v>
      </c>
      <c r="F1086" s="51">
        <v>8</v>
      </c>
      <c r="G1086">
        <v>8</v>
      </c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</row>
    <row r="1087" spans="1:54" s="55" customFormat="1" ht="15">
      <c r="A1087" t="str">
        <f t="shared" si="16"/>
        <v>SteiermarkReinigungstechnik</v>
      </c>
      <c r="B1087">
        <v>1087</v>
      </c>
      <c r="C1087" t="s">
        <v>265</v>
      </c>
      <c r="D1087" t="s">
        <v>198</v>
      </c>
      <c r="E1087" s="51">
        <v>8</v>
      </c>
      <c r="F1087" s="51">
        <v>6</v>
      </c>
      <c r="G1087">
        <v>7</v>
      </c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</row>
    <row r="1088" spans="1:54" s="55" customFormat="1" ht="15">
      <c r="A1088" t="str">
        <f t="shared" si="16"/>
        <v>SteiermarkReisebürokaufmann / Reisebürokauffrau</v>
      </c>
      <c r="B1088">
        <v>1088</v>
      </c>
      <c r="C1088" t="s">
        <v>265</v>
      </c>
      <c r="D1088" t="s">
        <v>566</v>
      </c>
      <c r="E1088" s="51">
        <v>4</v>
      </c>
      <c r="F1088" s="51">
        <v>3</v>
      </c>
      <c r="G1088">
        <v>2</v>
      </c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</row>
    <row r="1089" spans="1:54" s="55" customFormat="1" ht="15">
      <c r="A1089" t="str">
        <f t="shared" ref="A1089:A1151" si="17">C1089&amp;D1089</f>
        <v>SteiermarkRestaurantfachmann/Restaurantfachfrau</v>
      </c>
      <c r="B1089">
        <v>1089</v>
      </c>
      <c r="C1089" t="s">
        <v>265</v>
      </c>
      <c r="D1089" t="s">
        <v>201</v>
      </c>
      <c r="E1089" s="51">
        <v>48</v>
      </c>
      <c r="F1089" s="51">
        <v>45</v>
      </c>
      <c r="G1089">
        <v>47</v>
      </c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</row>
    <row r="1090" spans="1:54" s="55" customFormat="1" ht="15">
      <c r="A1090" t="str">
        <f t="shared" si="17"/>
        <v>SteiermarkSattlerei</v>
      </c>
      <c r="B1090">
        <v>1090</v>
      </c>
      <c r="C1090" t="s">
        <v>265</v>
      </c>
      <c r="D1090" t="s">
        <v>203</v>
      </c>
      <c r="E1090" s="51">
        <v>3</v>
      </c>
      <c r="F1090" s="51">
        <v>3</v>
      </c>
      <c r="G1090">
        <v>2</v>
      </c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</row>
    <row r="1091" spans="1:54" s="55" customFormat="1" ht="15">
      <c r="A1091" t="str">
        <f t="shared" si="17"/>
        <v>SteiermarkSchuhmacher/in</v>
      </c>
      <c r="B1091">
        <v>1091</v>
      </c>
      <c r="C1091" t="s">
        <v>265</v>
      </c>
      <c r="D1091" t="s">
        <v>206</v>
      </c>
      <c r="E1091" s="51">
        <v>2</v>
      </c>
      <c r="F1091" s="51">
        <v>1</v>
      </c>
      <c r="G1091">
        <v>2</v>
      </c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</row>
    <row r="1092" spans="1:54" s="55" customFormat="1" ht="15">
      <c r="A1092" t="str">
        <f t="shared" si="17"/>
        <v>SteiermarkSeilbahntechnik</v>
      </c>
      <c r="B1092">
        <v>1092</v>
      </c>
      <c r="C1092" t="s">
        <v>265</v>
      </c>
      <c r="D1092" t="s">
        <v>207</v>
      </c>
      <c r="E1092" s="51">
        <v>27</v>
      </c>
      <c r="F1092" s="51">
        <v>26</v>
      </c>
      <c r="G1092">
        <v>26</v>
      </c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</row>
    <row r="1093" spans="1:54" s="55" customFormat="1" ht="15">
      <c r="A1093" t="str">
        <f t="shared" si="17"/>
        <v>SteiermarkSonnenschutztechnik</v>
      </c>
      <c r="B1093">
        <v>1093</v>
      </c>
      <c r="C1093" t="s">
        <v>265</v>
      </c>
      <c r="D1093" t="s">
        <v>209</v>
      </c>
      <c r="E1093" s="51">
        <v>7</v>
      </c>
      <c r="F1093" s="51">
        <v>5</v>
      </c>
      <c r="G1093">
        <v>5</v>
      </c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</row>
    <row r="1094" spans="1:54" s="55" customFormat="1" ht="15">
      <c r="A1094" t="str">
        <f t="shared" si="17"/>
        <v>SteiermarkSpeditionskaufmann/Speditionskauffrau</v>
      </c>
      <c r="B1094">
        <v>1094</v>
      </c>
      <c r="C1094" t="s">
        <v>265</v>
      </c>
      <c r="D1094" t="s">
        <v>210</v>
      </c>
      <c r="E1094" s="51">
        <v>45</v>
      </c>
      <c r="F1094" s="51">
        <v>53</v>
      </c>
      <c r="G1094">
        <v>52</v>
      </c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</row>
    <row r="1095" spans="1:54" s="55" customFormat="1" ht="15">
      <c r="A1095" t="str">
        <f t="shared" si="17"/>
        <v>SteiermarkSpeditionslogistik</v>
      </c>
      <c r="B1095">
        <v>1095</v>
      </c>
      <c r="C1095" t="s">
        <v>265</v>
      </c>
      <c r="D1095" t="s">
        <v>211</v>
      </c>
      <c r="E1095" s="51">
        <v>2</v>
      </c>
      <c r="F1095" s="51">
        <v>5</v>
      </c>
      <c r="G1095">
        <v>5</v>
      </c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</row>
    <row r="1096" spans="1:54" s="55" customFormat="1" ht="15">
      <c r="A1096" t="str">
        <f t="shared" si="17"/>
        <v>SteiermarkSpengler/Spenglerin</v>
      </c>
      <c r="B1096">
        <v>1096</v>
      </c>
      <c r="C1096" t="s">
        <v>265</v>
      </c>
      <c r="D1096" t="s">
        <v>212</v>
      </c>
      <c r="E1096" s="51">
        <v>42</v>
      </c>
      <c r="F1096" s="51">
        <v>38</v>
      </c>
      <c r="G1096">
        <v>31</v>
      </c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</row>
    <row r="1097" spans="1:54" s="55" customFormat="1" ht="15">
      <c r="A1097" t="str">
        <f t="shared" si="17"/>
        <v>SteiermarkSportadministrator/Sportadministratorin</v>
      </c>
      <c r="B1097">
        <v>1097</v>
      </c>
      <c r="C1097" t="s">
        <v>265</v>
      </c>
      <c r="D1097" t="s">
        <v>213</v>
      </c>
      <c r="E1097" s="51"/>
      <c r="F1097" s="51">
        <v>3</v>
      </c>
      <c r="G1097">
        <v>3</v>
      </c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</row>
    <row r="1098" spans="1:54" s="55" customFormat="1" ht="15">
      <c r="A1098" t="str">
        <f t="shared" si="17"/>
        <v>SteiermarkSportgerätefachkraft (gültig bis: 31.12.2026)</v>
      </c>
      <c r="B1098">
        <v>1098</v>
      </c>
      <c r="C1098" t="s">
        <v>265</v>
      </c>
      <c r="D1098" t="s">
        <v>214</v>
      </c>
      <c r="E1098" s="51">
        <v>13</v>
      </c>
      <c r="F1098" s="51">
        <v>10</v>
      </c>
      <c r="G1098">
        <v>9</v>
      </c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</row>
    <row r="1099" spans="1:54" s="55" customFormat="1" ht="15">
      <c r="A1099" t="str">
        <f t="shared" si="17"/>
        <v>SteiermarkSteinmetz/Steinmetzin</v>
      </c>
      <c r="B1099">
        <v>1099</v>
      </c>
      <c r="C1099" t="s">
        <v>265</v>
      </c>
      <c r="D1099" t="s">
        <v>216</v>
      </c>
      <c r="E1099" s="51">
        <v>7</v>
      </c>
      <c r="F1099" s="51">
        <v>5</v>
      </c>
      <c r="G1099">
        <v>7</v>
      </c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</row>
    <row r="1100" spans="1:54" s="55" customFormat="1" ht="15">
      <c r="A1100" t="str">
        <f t="shared" si="17"/>
        <v>SteiermarkSteinmetztechnik</v>
      </c>
      <c r="B1100">
        <v>1100</v>
      </c>
      <c r="C1100" t="s">
        <v>265</v>
      </c>
      <c r="D1100" t="s">
        <v>217</v>
      </c>
      <c r="E1100" s="51"/>
      <c r="F1100" s="51">
        <v>2</v>
      </c>
      <c r="G1100">
        <v>3</v>
      </c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</row>
    <row r="1101" spans="1:54" s="55" customFormat="1" ht="15">
      <c r="A1101" t="str">
        <f t="shared" si="17"/>
        <v>SteiermarkSteuerassistenz</v>
      </c>
      <c r="B1101">
        <v>1101</v>
      </c>
      <c r="C1101" t="s">
        <v>265</v>
      </c>
      <c r="D1101" t="s">
        <v>219</v>
      </c>
      <c r="E1101" s="51">
        <v>13</v>
      </c>
      <c r="F1101" s="51">
        <v>14</v>
      </c>
      <c r="G1101">
        <v>14</v>
      </c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</row>
    <row r="1102" spans="1:54" s="55" customFormat="1" ht="15">
      <c r="A1102" t="str">
        <f t="shared" si="17"/>
        <v>SteiermarkStuckateur/in und Trockenausbauer/in</v>
      </c>
      <c r="B1102">
        <v>1102</v>
      </c>
      <c r="C1102" t="s">
        <v>265</v>
      </c>
      <c r="D1102" t="s">
        <v>224</v>
      </c>
      <c r="E1102" s="51">
        <v>12</v>
      </c>
      <c r="F1102" s="51">
        <v>11</v>
      </c>
      <c r="G1102">
        <v>15</v>
      </c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</row>
    <row r="1103" spans="1:54" s="55" customFormat="1" ht="15">
      <c r="A1103" t="str">
        <f t="shared" si="17"/>
        <v>SteiermarkSystemgastronomiefachkraft</v>
      </c>
      <c r="B1103">
        <v>1103</v>
      </c>
      <c r="C1103" t="s">
        <v>265</v>
      </c>
      <c r="D1103" t="s">
        <v>225</v>
      </c>
      <c r="E1103" s="51">
        <v>25</v>
      </c>
      <c r="F1103" s="51">
        <v>25</v>
      </c>
      <c r="G1103">
        <v>18</v>
      </c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</row>
    <row r="1104" spans="1:54" s="55" customFormat="1" ht="15">
      <c r="A1104" t="str">
        <f t="shared" si="17"/>
        <v>SteiermarkTapezierer/in und Dekorateur/in</v>
      </c>
      <c r="B1104">
        <v>1104</v>
      </c>
      <c r="C1104" t="s">
        <v>265</v>
      </c>
      <c r="D1104" t="s">
        <v>226</v>
      </c>
      <c r="E1104" s="51">
        <v>7</v>
      </c>
      <c r="F1104" s="51">
        <v>7</v>
      </c>
      <c r="G1104">
        <v>6</v>
      </c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</row>
    <row r="1105" spans="1:54" s="55" customFormat="1" ht="15">
      <c r="A1105" t="str">
        <f t="shared" si="17"/>
        <v>SteiermarkTechnischer Zeichner/Technische Zeichnerin</v>
      </c>
      <c r="B1105">
        <v>1105</v>
      </c>
      <c r="C1105" t="s">
        <v>265</v>
      </c>
      <c r="D1105" t="s">
        <v>227</v>
      </c>
      <c r="E1105" s="51">
        <v>38</v>
      </c>
      <c r="F1105" s="51">
        <v>48</v>
      </c>
      <c r="G1105">
        <v>45</v>
      </c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</row>
    <row r="1106" spans="1:54" s="55" customFormat="1" ht="15">
      <c r="A1106" t="str">
        <f t="shared" si="17"/>
        <v>SteiermarkTextilchemie</v>
      </c>
      <c r="B1106">
        <v>1106</v>
      </c>
      <c r="C1106" t="s">
        <v>265</v>
      </c>
      <c r="D1106" t="s">
        <v>228</v>
      </c>
      <c r="E1106" s="51">
        <v>1</v>
      </c>
      <c r="F1106" s="51">
        <v>1</v>
      </c>
      <c r="G1106">
        <v>1</v>
      </c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</row>
    <row r="1107" spans="1:54" s="55" customFormat="1" ht="15">
      <c r="A1107" t="str">
        <f t="shared" si="17"/>
        <v>SteiermarkTextilgestaltung</v>
      </c>
      <c r="B1107">
        <v>1107</v>
      </c>
      <c r="C1107" t="s">
        <v>265</v>
      </c>
      <c r="D1107" t="s">
        <v>229</v>
      </c>
      <c r="E1107" s="51">
        <v>2</v>
      </c>
      <c r="F1107" s="51">
        <v>2</v>
      </c>
      <c r="G1107">
        <v>1</v>
      </c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</row>
    <row r="1108" spans="1:54" s="55" customFormat="1" ht="15">
      <c r="A1108" t="str">
        <f t="shared" si="17"/>
        <v>SteiermarkTextiltechnologie</v>
      </c>
      <c r="B1108">
        <v>1108</v>
      </c>
      <c r="C1108" t="s">
        <v>265</v>
      </c>
      <c r="D1108" t="s">
        <v>231</v>
      </c>
      <c r="E1108" s="51"/>
      <c r="F1108" s="51"/>
      <c r="G1108">
        <v>1</v>
      </c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</row>
    <row r="1109" spans="1:54" s="55" customFormat="1" ht="15">
      <c r="A1109" t="str">
        <f t="shared" si="17"/>
        <v>SteiermarkTiefbau</v>
      </c>
      <c r="B1109">
        <v>1109</v>
      </c>
      <c r="C1109" t="s">
        <v>265</v>
      </c>
      <c r="D1109" t="s">
        <v>232</v>
      </c>
      <c r="E1109" s="51">
        <v>78</v>
      </c>
      <c r="F1109" s="51">
        <v>75</v>
      </c>
      <c r="G1109">
        <v>74</v>
      </c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</row>
    <row r="1110" spans="1:54" s="55" customFormat="1" ht="15">
      <c r="A1110" t="str">
        <f t="shared" si="17"/>
        <v>SteiermarkTiefbauspezialist/Tiefbauspezialistin - Schwerpunkt Tunnelbautechnik (gültig bis: 31.08.2026)</v>
      </c>
      <c r="B1110">
        <v>1110</v>
      </c>
      <c r="C1110" t="s">
        <v>265</v>
      </c>
      <c r="D1110" t="s">
        <v>356</v>
      </c>
      <c r="E1110" s="51">
        <v>1</v>
      </c>
      <c r="F1110" s="51">
        <v>1</v>
      </c>
      <c r="G1110">
        <v>2</v>
      </c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</row>
    <row r="1111" spans="1:54" s="55" customFormat="1" ht="15">
      <c r="A1111" t="str">
        <f t="shared" si="17"/>
        <v>SteiermarkTiefbauspezialist/Tiefbauspezialistin (gültig bis: 31.08.2026)</v>
      </c>
      <c r="B1111">
        <v>1111</v>
      </c>
      <c r="C1111" t="s">
        <v>265</v>
      </c>
      <c r="D1111" t="s">
        <v>233</v>
      </c>
      <c r="E1111" s="51">
        <v>5</v>
      </c>
      <c r="F1111" s="51">
        <v>7</v>
      </c>
      <c r="G1111">
        <v>4</v>
      </c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</row>
    <row r="1112" spans="1:54" s="55" customFormat="1" ht="15">
      <c r="A1112" t="str">
        <f t="shared" si="17"/>
        <v>SteiermarkTierärztliche Ordinationsassistenz</v>
      </c>
      <c r="B1112">
        <v>1112</v>
      </c>
      <c r="C1112" t="s">
        <v>265</v>
      </c>
      <c r="D1112" t="s">
        <v>234</v>
      </c>
      <c r="E1112" s="51">
        <v>1</v>
      </c>
      <c r="F1112" s="51">
        <v>1</v>
      </c>
      <c r="G1112">
        <v>3</v>
      </c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</row>
    <row r="1113" spans="1:54" s="55" customFormat="1" ht="15">
      <c r="A1113" t="str">
        <f t="shared" si="17"/>
        <v>SteiermarkTierpfleger/in</v>
      </c>
      <c r="B1113">
        <v>1113</v>
      </c>
      <c r="C1113" t="s">
        <v>265</v>
      </c>
      <c r="D1113" t="s">
        <v>235</v>
      </c>
      <c r="E1113" s="51">
        <v>2</v>
      </c>
      <c r="F1113" s="51">
        <v>1</v>
      </c>
      <c r="G1113">
        <v>2</v>
      </c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</row>
    <row r="1114" spans="1:54" s="55" customFormat="1" ht="15">
      <c r="A1114" t="str">
        <f t="shared" si="17"/>
        <v>SteiermarkTischlerei - Schwerpunkt Allgemeine Tischlerei</v>
      </c>
      <c r="B1114">
        <v>1114</v>
      </c>
      <c r="C1114" t="s">
        <v>265</v>
      </c>
      <c r="D1114" t="s">
        <v>236</v>
      </c>
      <c r="E1114" s="51">
        <v>231</v>
      </c>
      <c r="F1114" s="51">
        <v>206</v>
      </c>
      <c r="G1114">
        <v>189</v>
      </c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</row>
    <row r="1115" spans="1:54" s="55" customFormat="1" ht="15">
      <c r="A1115" t="str">
        <f t="shared" si="17"/>
        <v>SteiermarkTischlereitechnik - Schwerpunkt Modell- und Formenbau</v>
      </c>
      <c r="B1115">
        <v>1115</v>
      </c>
      <c r="C1115" t="s">
        <v>265</v>
      </c>
      <c r="D1115" t="s">
        <v>238</v>
      </c>
      <c r="E1115" s="51">
        <v>3</v>
      </c>
      <c r="F1115" s="51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</row>
    <row r="1116" spans="1:54" s="55" customFormat="1" ht="15">
      <c r="A1116" t="str">
        <f t="shared" si="17"/>
        <v>SteiermarkTischlereitechnik - Schwerpunkt Planung</v>
      </c>
      <c r="B1116">
        <v>1116</v>
      </c>
      <c r="C1116" t="s">
        <v>265</v>
      </c>
      <c r="D1116" t="s">
        <v>239</v>
      </c>
      <c r="E1116" s="51">
        <v>34</v>
      </c>
      <c r="F1116" s="51">
        <v>23</v>
      </c>
      <c r="G1116">
        <v>26</v>
      </c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</row>
    <row r="1117" spans="1:54" s="55" customFormat="1" ht="15">
      <c r="A1117" t="str">
        <f t="shared" si="17"/>
        <v>SteiermarkTischlereitechnik - Schwerpunkt Produktion</v>
      </c>
      <c r="B1117">
        <v>1117</v>
      </c>
      <c r="C1117" t="s">
        <v>265</v>
      </c>
      <c r="D1117" t="s">
        <v>240</v>
      </c>
      <c r="E1117" s="51">
        <v>85</v>
      </c>
      <c r="F1117" s="51">
        <v>89</v>
      </c>
      <c r="G1117">
        <v>68</v>
      </c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</row>
    <row r="1118" spans="1:54" s="55" customFormat="1" ht="15">
      <c r="A1118" t="str">
        <f t="shared" si="17"/>
        <v>SteiermarkTransportbetontechnik</v>
      </c>
      <c r="B1118">
        <v>1118</v>
      </c>
      <c r="C1118" t="s">
        <v>265</v>
      </c>
      <c r="D1118" t="s">
        <v>241</v>
      </c>
      <c r="E1118" s="51">
        <v>2</v>
      </c>
      <c r="F1118" s="51">
        <v>2</v>
      </c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</row>
    <row r="1119" spans="1:54" s="55" customFormat="1" ht="15">
      <c r="A1119" t="str">
        <f t="shared" si="17"/>
        <v>SteiermarkUhrmacher/in - Zeitmesstechniker/in</v>
      </c>
      <c r="B1119">
        <v>1119</v>
      </c>
      <c r="C1119" t="s">
        <v>265</v>
      </c>
      <c r="D1119" t="s">
        <v>242</v>
      </c>
      <c r="E1119" s="51">
        <v>3</v>
      </c>
      <c r="F1119" s="51">
        <v>3</v>
      </c>
      <c r="G1119">
        <v>2</v>
      </c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</row>
    <row r="1120" spans="1:54" s="55" customFormat="1" ht="15">
      <c r="A1120" t="str">
        <f t="shared" si="17"/>
        <v>SteiermarkVeranstaltungstechnik</v>
      </c>
      <c r="B1120">
        <v>1120</v>
      </c>
      <c r="C1120" t="s">
        <v>265</v>
      </c>
      <c r="D1120" t="s">
        <v>243</v>
      </c>
      <c r="E1120" s="51">
        <v>15</v>
      </c>
      <c r="F1120" s="51">
        <v>14</v>
      </c>
      <c r="G1120">
        <v>15</v>
      </c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</row>
    <row r="1121" spans="1:54" s="55" customFormat="1" ht="15">
      <c r="A1121" t="str">
        <f t="shared" si="17"/>
        <v>SteiermarkVerfahrenstechnik für Getreidewirtschaft</v>
      </c>
      <c r="B1121">
        <v>1121</v>
      </c>
      <c r="C1121" t="s">
        <v>265</v>
      </c>
      <c r="D1121" t="s">
        <v>244</v>
      </c>
      <c r="E1121" s="51">
        <v>3</v>
      </c>
      <c r="F1121" s="51">
        <v>4</v>
      </c>
      <c r="G1121">
        <v>3</v>
      </c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</row>
    <row r="1122" spans="1:54" s="55" customFormat="1" ht="15">
      <c r="A1122" t="str">
        <f t="shared" si="17"/>
        <v>SteiermarkVermessungs- und Geoinformationstechnik</v>
      </c>
      <c r="B1122">
        <v>1122</v>
      </c>
      <c r="C1122" t="s">
        <v>265</v>
      </c>
      <c r="D1122" t="s">
        <v>246</v>
      </c>
      <c r="E1122" s="51"/>
      <c r="F1122" s="51">
        <v>3</v>
      </c>
      <c r="G1122">
        <v>6</v>
      </c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</row>
    <row r="1123" spans="1:54" s="55" customFormat="1" ht="15">
      <c r="A1123" t="str">
        <f t="shared" si="17"/>
        <v>SteiermarkVermessungstechniker/in (gültig bis: 30.06.2024)</v>
      </c>
      <c r="B1123">
        <v>1123</v>
      </c>
      <c r="C1123" t="s">
        <v>265</v>
      </c>
      <c r="D1123" t="s">
        <v>247</v>
      </c>
      <c r="E1123" s="51">
        <v>13</v>
      </c>
      <c r="F1123" s="51">
        <v>11</v>
      </c>
      <c r="G1123">
        <v>6</v>
      </c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</row>
    <row r="1124" spans="1:54" s="55" customFormat="1" ht="15">
      <c r="A1124" t="str">
        <f t="shared" si="17"/>
        <v>SteiermarkVerpackungstechnik</v>
      </c>
      <c r="B1124">
        <v>1124</v>
      </c>
      <c r="C1124" t="s">
        <v>265</v>
      </c>
      <c r="D1124" t="s">
        <v>248</v>
      </c>
      <c r="E1124" s="51">
        <v>10</v>
      </c>
      <c r="F1124" s="51">
        <v>13</v>
      </c>
      <c r="G1124">
        <v>10</v>
      </c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</row>
    <row r="1125" spans="1:54" s="55" customFormat="1" ht="15">
      <c r="A1125" t="str">
        <f t="shared" si="17"/>
        <v>SteiermarkVersicherungskaufmann/Versicherungskauffrau</v>
      </c>
      <c r="B1125">
        <v>1125</v>
      </c>
      <c r="C1125" t="s">
        <v>265</v>
      </c>
      <c r="D1125" t="s">
        <v>249</v>
      </c>
      <c r="E1125" s="51">
        <v>36</v>
      </c>
      <c r="F1125" s="51">
        <v>42</v>
      </c>
      <c r="G1125">
        <v>33</v>
      </c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</row>
    <row r="1126" spans="1:54" s="55" customFormat="1" ht="15">
      <c r="A1126" t="str">
        <f t="shared" si="17"/>
        <v>SteiermarkVerwaltungsassistent/Verwaltungsassistentin</v>
      </c>
      <c r="B1126">
        <v>1126</v>
      </c>
      <c r="C1126" t="s">
        <v>265</v>
      </c>
      <c r="D1126" t="s">
        <v>250</v>
      </c>
      <c r="E1126" s="51">
        <v>43</v>
      </c>
      <c r="F1126" s="51">
        <v>36</v>
      </c>
      <c r="G1126">
        <v>41</v>
      </c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</row>
    <row r="1127" spans="1:54" s="55" customFormat="1" ht="15">
      <c r="A1127" t="str">
        <f t="shared" si="17"/>
        <v>SteiermarkWaffen- und Munitionshändler/in</v>
      </c>
      <c r="B1127">
        <v>1127</v>
      </c>
      <c r="C1127" t="s">
        <v>265</v>
      </c>
      <c r="D1127" t="s">
        <v>251</v>
      </c>
      <c r="E1127" s="51">
        <v>1</v>
      </c>
      <c r="F1127" s="51">
        <v>2</v>
      </c>
      <c r="G1127">
        <v>1</v>
      </c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</row>
    <row r="1128" spans="1:54" s="55" customFormat="1" ht="15">
      <c r="A1128" t="str">
        <f t="shared" si="17"/>
        <v>SteiermarkWärme-, Kälte-, Schall- und Brandschutztechnik</v>
      </c>
      <c r="B1128">
        <v>1128</v>
      </c>
      <c r="C1128" t="s">
        <v>265</v>
      </c>
      <c r="D1128" t="s">
        <v>253</v>
      </c>
      <c r="E1128" s="51">
        <v>1</v>
      </c>
      <c r="F1128" s="51">
        <v>1</v>
      </c>
      <c r="G1128">
        <v>1</v>
      </c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</row>
    <row r="1129" spans="1:54" s="55" customFormat="1" ht="15">
      <c r="A1129" t="str">
        <f t="shared" si="17"/>
        <v>SteiermarkWerkstofftechnik</v>
      </c>
      <c r="B1129">
        <v>1129</v>
      </c>
      <c r="C1129" t="s">
        <v>265</v>
      </c>
      <c r="D1129" t="s">
        <v>255</v>
      </c>
      <c r="E1129" s="51">
        <v>23</v>
      </c>
      <c r="F1129" s="51">
        <v>23</v>
      </c>
      <c r="G1129">
        <v>22</v>
      </c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</row>
    <row r="1130" spans="1:54" s="55" customFormat="1" ht="15">
      <c r="A1130" t="str">
        <f t="shared" si="17"/>
        <v>SteiermarkZahnärztliche Fachassistenz</v>
      </c>
      <c r="B1130">
        <v>1130</v>
      </c>
      <c r="C1130" t="s">
        <v>265</v>
      </c>
      <c r="D1130" t="s">
        <v>257</v>
      </c>
      <c r="E1130" s="51">
        <v>1</v>
      </c>
      <c r="F1130" s="51">
        <v>2</v>
      </c>
      <c r="G1130">
        <v>3</v>
      </c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</row>
    <row r="1131" spans="1:54" s="55" customFormat="1" ht="15">
      <c r="A1131" t="str">
        <f t="shared" si="17"/>
        <v>SteiermarkZahntechnik</v>
      </c>
      <c r="B1131">
        <v>1131</v>
      </c>
      <c r="C1131" t="s">
        <v>265</v>
      </c>
      <c r="D1131" t="s">
        <v>258</v>
      </c>
      <c r="E1131" s="51">
        <v>12</v>
      </c>
      <c r="F1131" s="51">
        <v>13</v>
      </c>
      <c r="G1131">
        <v>14</v>
      </c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</row>
    <row r="1132" spans="1:54" s="55" customFormat="1" ht="15">
      <c r="A1132" t="str">
        <f t="shared" si="17"/>
        <v>SteiermarkZimmerei</v>
      </c>
      <c r="B1132">
        <v>1132</v>
      </c>
      <c r="C1132" t="s">
        <v>265</v>
      </c>
      <c r="D1132" t="s">
        <v>23</v>
      </c>
      <c r="E1132" s="51">
        <v>238</v>
      </c>
      <c r="F1132" s="51">
        <v>213</v>
      </c>
      <c r="G1132">
        <v>217</v>
      </c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</row>
    <row r="1133" spans="1:54" s="55" customFormat="1" ht="15">
      <c r="A1133" t="str">
        <f t="shared" si="17"/>
        <v>SteiermarkZimmereitechnik</v>
      </c>
      <c r="B1133">
        <v>1133</v>
      </c>
      <c r="C1133" t="s">
        <v>265</v>
      </c>
      <c r="D1133" t="s">
        <v>259</v>
      </c>
      <c r="E1133" s="51">
        <v>27</v>
      </c>
      <c r="F1133" s="51">
        <v>37</v>
      </c>
      <c r="G1133">
        <v>43</v>
      </c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</row>
    <row r="1134" spans="1:54" s="55" customFormat="1" ht="15">
      <c r="A1134" t="str">
        <f t="shared" si="17"/>
        <v>SteiermarkLabortechnik</v>
      </c>
      <c r="B1134">
        <v>1134</v>
      </c>
      <c r="C1134" t="s">
        <v>265</v>
      </c>
      <c r="D1134" t="s">
        <v>155</v>
      </c>
      <c r="E1134" s="51">
        <v>42</v>
      </c>
      <c r="F1134" s="51">
        <v>58</v>
      </c>
      <c r="G1134">
        <v>63</v>
      </c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</row>
    <row r="1135" spans="1:54" s="55" customFormat="1" ht="15">
      <c r="A1135" t="str">
        <f t="shared" si="17"/>
        <v>SteiermarkMaler- und Beschichtungstechnik</v>
      </c>
      <c r="B1135">
        <v>1135</v>
      </c>
      <c r="C1135" t="s">
        <v>265</v>
      </c>
      <c r="D1135" t="s">
        <v>569</v>
      </c>
      <c r="E1135" s="51">
        <v>117</v>
      </c>
      <c r="F1135" s="51">
        <v>94</v>
      </c>
      <c r="G1135">
        <v>86</v>
      </c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</row>
    <row r="1136" spans="1:54" s="55" customFormat="1" ht="15">
      <c r="A1136" t="str">
        <f t="shared" si="17"/>
        <v>SteiermarkMedienfachkraft</v>
      </c>
      <c r="B1136">
        <v>1136</v>
      </c>
      <c r="C1136" t="s">
        <v>265</v>
      </c>
      <c r="D1136" t="s">
        <v>570</v>
      </c>
      <c r="E1136" s="51">
        <v>17</v>
      </c>
      <c r="F1136" s="51">
        <v>14</v>
      </c>
      <c r="G1136">
        <v>8</v>
      </c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</row>
    <row r="1137" spans="1:54" s="55" customFormat="1" ht="15">
      <c r="A1137" t="str">
        <f t="shared" si="17"/>
        <v>SteiermarkStraßenerhaltungsfachkraft</v>
      </c>
      <c r="B1137">
        <v>1137</v>
      </c>
      <c r="C1137" t="s">
        <v>265</v>
      </c>
      <c r="D1137" t="s">
        <v>571</v>
      </c>
      <c r="E1137" s="51">
        <v>49</v>
      </c>
      <c r="F1137" s="51">
        <v>45</v>
      </c>
      <c r="G1137">
        <v>45</v>
      </c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</row>
    <row r="1138" spans="1:54" s="55" customFormat="1" ht="15">
      <c r="A1138" t="str">
        <f t="shared" si="17"/>
        <v>SteiermarkGleisbautechnik</v>
      </c>
      <c r="B1138">
        <v>1138</v>
      </c>
      <c r="C1138" t="s">
        <v>265</v>
      </c>
      <c r="D1138" t="s">
        <v>119</v>
      </c>
      <c r="E1138" s="51">
        <v>4</v>
      </c>
      <c r="F1138" s="51">
        <v>3</v>
      </c>
      <c r="G1138">
        <v>3</v>
      </c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</row>
    <row r="1139" spans="1:54" s="55" customFormat="1" ht="15">
      <c r="A1139" t="str">
        <f t="shared" si="17"/>
        <v>SteiermarkBrief-und Paketlogistik</v>
      </c>
      <c r="B1139">
        <v>1139</v>
      </c>
      <c r="C1139" t="s">
        <v>265</v>
      </c>
      <c r="D1139" t="s">
        <v>572</v>
      </c>
      <c r="E1139" s="51"/>
      <c r="F1139" s="51"/>
      <c r="G1139">
        <v>11</v>
      </c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</row>
    <row r="1140" spans="1:54" s="55" customFormat="1" ht="15">
      <c r="A1140" t="str">
        <f t="shared" si="17"/>
        <v>TirolApplikationsentwicklung - Coding</v>
      </c>
      <c r="B1140">
        <v>1140</v>
      </c>
      <c r="C1140" t="s">
        <v>266</v>
      </c>
      <c r="D1140" t="s">
        <v>41</v>
      </c>
      <c r="E1140" s="51">
        <v>36</v>
      </c>
      <c r="F1140" s="51">
        <v>29</v>
      </c>
      <c r="G1140">
        <v>24</v>
      </c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</row>
    <row r="1141" spans="1:54" s="55" customFormat="1" ht="15">
      <c r="A1141" t="str">
        <f t="shared" si="17"/>
        <v>TirolArchiv-, Bibliotheks- und Informationsassistent/Archiv-, Bibliotheks- und In-formationsassistentin</v>
      </c>
      <c r="B1141">
        <v>1141</v>
      </c>
      <c r="C1141" t="s">
        <v>266</v>
      </c>
      <c r="D1141" t="s">
        <v>42</v>
      </c>
      <c r="E1141" s="51">
        <v>1</v>
      </c>
      <c r="F1141" s="51">
        <v>2</v>
      </c>
      <c r="G1141">
        <v>1</v>
      </c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</row>
    <row r="1142" spans="1:54" s="55" customFormat="1" ht="15">
      <c r="A1142" t="str">
        <f t="shared" si="17"/>
        <v>TirolAssistent/Assistentin in der Sicherheitsverwaltung (gültig bis: 31.08.2026)</v>
      </c>
      <c r="B1142">
        <v>1142</v>
      </c>
      <c r="C1142" t="s">
        <v>266</v>
      </c>
      <c r="D1142" t="s">
        <v>43</v>
      </c>
      <c r="E1142" s="51">
        <v>3</v>
      </c>
      <c r="F1142" s="51">
        <v>6</v>
      </c>
      <c r="G1142">
        <v>5</v>
      </c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</row>
    <row r="1143" spans="1:54" s="55" customFormat="1" ht="15">
      <c r="A1143" t="str">
        <f t="shared" si="17"/>
        <v>TirolAugenoptik</v>
      </c>
      <c r="B1143">
        <v>1143</v>
      </c>
      <c r="C1143" t="s">
        <v>266</v>
      </c>
      <c r="D1143" t="s">
        <v>44</v>
      </c>
      <c r="E1143" s="51">
        <v>17</v>
      </c>
      <c r="F1143" s="51">
        <v>16</v>
      </c>
      <c r="G1143">
        <v>12</v>
      </c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</row>
    <row r="1144" spans="1:54" s="55" customFormat="1" ht="15">
      <c r="A1144" t="str">
        <f t="shared" si="17"/>
        <v>TirolBäckerei</v>
      </c>
      <c r="B1144">
        <v>1144</v>
      </c>
      <c r="C1144" t="s">
        <v>266</v>
      </c>
      <c r="D1144" t="s">
        <v>45</v>
      </c>
      <c r="E1144" s="51">
        <v>26</v>
      </c>
      <c r="F1144" s="51">
        <v>29</v>
      </c>
      <c r="G1144">
        <v>31</v>
      </c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</row>
    <row r="1145" spans="1:54" s="55" customFormat="1" ht="15">
      <c r="A1145" t="str">
        <f t="shared" si="17"/>
        <v>TirolBacktechnologie (gültig bis: 31.08.2027)</v>
      </c>
      <c r="B1145">
        <v>1145</v>
      </c>
      <c r="C1145" t="s">
        <v>266</v>
      </c>
      <c r="D1145" t="s">
        <v>560</v>
      </c>
      <c r="E1145" s="51">
        <v>1</v>
      </c>
      <c r="F1145" s="51">
        <v>1</v>
      </c>
      <c r="G1145">
        <v>1</v>
      </c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</row>
    <row r="1146" spans="1:54" s="55" customFormat="1" ht="15">
      <c r="A1146" t="str">
        <f t="shared" si="17"/>
        <v>TirolBahnreise- und Mobilitätsservice (gültig bis: 30.06.2026)</v>
      </c>
      <c r="B1146">
        <v>1146</v>
      </c>
      <c r="C1146" t="s">
        <v>266</v>
      </c>
      <c r="D1146" t="s">
        <v>47</v>
      </c>
      <c r="E1146" s="51">
        <v>5</v>
      </c>
      <c r="F1146" s="51">
        <v>7</v>
      </c>
      <c r="G1146">
        <v>8</v>
      </c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</row>
    <row r="1147" spans="1:54" s="55" customFormat="1" ht="15">
      <c r="A1147" t="str">
        <f t="shared" si="17"/>
        <v>TirolBankkaufmann/Bankkauffrau</v>
      </c>
      <c r="B1147">
        <v>1147</v>
      </c>
      <c r="C1147" t="s">
        <v>266</v>
      </c>
      <c r="D1147" t="s">
        <v>48</v>
      </c>
      <c r="E1147" s="51">
        <v>26</v>
      </c>
      <c r="F1147" s="51">
        <v>38</v>
      </c>
      <c r="G1147">
        <v>45</v>
      </c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</row>
    <row r="1148" spans="1:54" s="55" customFormat="1" ht="15">
      <c r="A1148" t="str">
        <f t="shared" si="17"/>
        <v>TirolBautechnische Assistenz</v>
      </c>
      <c r="B1148">
        <v>1148</v>
      </c>
      <c r="C1148" t="s">
        <v>266</v>
      </c>
      <c r="D1148" t="s">
        <v>49</v>
      </c>
      <c r="E1148" s="51">
        <v>10</v>
      </c>
      <c r="F1148" s="51">
        <v>10</v>
      </c>
      <c r="G1148">
        <v>7</v>
      </c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</row>
    <row r="1149" spans="1:54" s="55" customFormat="1" ht="15">
      <c r="A1149" t="str">
        <f t="shared" si="17"/>
        <v>TirolBautechnischer Zeichner/Bautechnische Zeichnerin</v>
      </c>
      <c r="B1149">
        <v>1149</v>
      </c>
      <c r="C1149" t="s">
        <v>266</v>
      </c>
      <c r="D1149" t="s">
        <v>50</v>
      </c>
      <c r="E1149" s="51">
        <v>32</v>
      </c>
      <c r="F1149" s="51">
        <v>26</v>
      </c>
      <c r="G1149">
        <v>25</v>
      </c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</row>
    <row r="1150" spans="1:54" s="55" customFormat="1" ht="15">
      <c r="A1150" t="str">
        <f t="shared" si="17"/>
        <v>TirolBauwerksabdichtungstechnik</v>
      </c>
      <c r="B1150">
        <v>1150</v>
      </c>
      <c r="C1150" t="s">
        <v>266</v>
      </c>
      <c r="D1150" t="s">
        <v>51</v>
      </c>
      <c r="E1150" s="51">
        <v>10</v>
      </c>
      <c r="F1150" s="51">
        <v>10</v>
      </c>
      <c r="G1150">
        <v>9</v>
      </c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</row>
    <row r="1151" spans="1:54" s="55" customFormat="1" ht="15">
      <c r="A1151" t="str">
        <f t="shared" si="17"/>
        <v>TirolBekleidungsgestaltung</v>
      </c>
      <c r="B1151">
        <v>1151</v>
      </c>
      <c r="C1151" t="s">
        <v>266</v>
      </c>
      <c r="D1151" t="s">
        <v>53</v>
      </c>
      <c r="E1151" s="51">
        <v>2</v>
      </c>
      <c r="F1151" s="51">
        <v>1</v>
      </c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</row>
    <row r="1152" spans="1:54" s="55" customFormat="1" ht="15">
      <c r="A1152" t="str">
        <f t="shared" ref="A1152:A1215" si="18">C1152&amp;D1152</f>
        <v>TirolBerufsfotografie</v>
      </c>
      <c r="B1152">
        <v>1152</v>
      </c>
      <c r="C1152" t="s">
        <v>266</v>
      </c>
      <c r="D1152" t="s">
        <v>55</v>
      </c>
      <c r="E1152" s="51">
        <v>1</v>
      </c>
      <c r="F1152" s="51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</row>
    <row r="1153" spans="1:54" s="55" customFormat="1" ht="15">
      <c r="A1153" t="str">
        <f t="shared" si="18"/>
        <v>TirolBerufskraftfahrer/Berufskraftfahrerin</v>
      </c>
      <c r="B1153">
        <v>1153</v>
      </c>
      <c r="C1153" t="s">
        <v>266</v>
      </c>
      <c r="D1153" t="s">
        <v>56</v>
      </c>
      <c r="E1153" s="51">
        <v>3</v>
      </c>
      <c r="F1153" s="51">
        <v>3</v>
      </c>
      <c r="G1153">
        <v>6</v>
      </c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</row>
    <row r="1154" spans="1:54" s="55" customFormat="1" ht="15">
      <c r="A1154" t="str">
        <f t="shared" si="18"/>
        <v>TirolBeschriftungsdesign und Werbetechnik</v>
      </c>
      <c r="B1154">
        <v>1154</v>
      </c>
      <c r="C1154" t="s">
        <v>266</v>
      </c>
      <c r="D1154" t="s">
        <v>57</v>
      </c>
      <c r="E1154" s="51">
        <v>4</v>
      </c>
      <c r="F1154" s="51">
        <v>4</v>
      </c>
      <c r="G1154">
        <v>7</v>
      </c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</row>
    <row r="1155" spans="1:54" s="55" customFormat="1" ht="15">
      <c r="A1155" t="str">
        <f t="shared" si="18"/>
        <v>TirolBetonbau</v>
      </c>
      <c r="B1155">
        <v>1155</v>
      </c>
      <c r="C1155" t="s">
        <v>266</v>
      </c>
      <c r="D1155" t="s">
        <v>58</v>
      </c>
      <c r="E1155" s="51">
        <v>28</v>
      </c>
      <c r="F1155" s="51">
        <v>34</v>
      </c>
      <c r="G1155">
        <v>42</v>
      </c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</row>
    <row r="1156" spans="1:54" s="55" customFormat="1" ht="15">
      <c r="A1156" t="str">
        <f t="shared" si="18"/>
        <v>TirolBetonfertigteiltechnik</v>
      </c>
      <c r="B1156">
        <v>1156</v>
      </c>
      <c r="C1156" t="s">
        <v>266</v>
      </c>
      <c r="D1156" t="s">
        <v>59</v>
      </c>
      <c r="E1156" s="51">
        <v>3</v>
      </c>
      <c r="F1156" s="51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</row>
    <row r="1157" spans="1:54" s="55" customFormat="1" ht="15">
      <c r="A1157" t="str">
        <f t="shared" si="18"/>
        <v>TirolBetriebslogistikkaufmann/Betriebslogistikkauffrau</v>
      </c>
      <c r="B1157">
        <v>1157</v>
      </c>
      <c r="C1157" t="s">
        <v>266</v>
      </c>
      <c r="D1157" t="s">
        <v>61</v>
      </c>
      <c r="E1157" s="51">
        <v>105</v>
      </c>
      <c r="F1157" s="51">
        <v>105</v>
      </c>
      <c r="G1157">
        <v>91</v>
      </c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</row>
    <row r="1158" spans="1:54" s="55" customFormat="1" ht="15">
      <c r="A1158" t="str">
        <f t="shared" si="18"/>
        <v>TirolBlechblasinstrumentenerzeuger/in</v>
      </c>
      <c r="B1158">
        <v>1158</v>
      </c>
      <c r="C1158" t="s">
        <v>266</v>
      </c>
      <c r="D1158" t="s">
        <v>65</v>
      </c>
      <c r="E1158" s="51">
        <v>2</v>
      </c>
      <c r="F1158" s="51">
        <v>1</v>
      </c>
      <c r="G1158">
        <v>1</v>
      </c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</row>
    <row r="1159" spans="1:54" s="55" customFormat="1" ht="15">
      <c r="A1159" t="str">
        <f t="shared" si="18"/>
        <v>TirolBodenleger/in</v>
      </c>
      <c r="B1159">
        <v>1159</v>
      </c>
      <c r="C1159" t="s">
        <v>266</v>
      </c>
      <c r="D1159" t="s">
        <v>66</v>
      </c>
      <c r="E1159" s="51">
        <v>15</v>
      </c>
      <c r="F1159" s="51">
        <v>10</v>
      </c>
      <c r="G1159">
        <v>10</v>
      </c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</row>
    <row r="1160" spans="1:54" s="55" customFormat="1" ht="15">
      <c r="A1160" t="str">
        <f t="shared" si="18"/>
        <v>TirolBrau- und Getränketechnik</v>
      </c>
      <c r="B1160">
        <v>1160</v>
      </c>
      <c r="C1160" t="s">
        <v>266</v>
      </c>
      <c r="D1160" t="s">
        <v>68</v>
      </c>
      <c r="E1160" s="51">
        <v>8</v>
      </c>
      <c r="F1160" s="51">
        <v>5</v>
      </c>
      <c r="G1160">
        <v>3</v>
      </c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</row>
    <row r="1161" spans="1:54" s="55" customFormat="1" ht="15">
      <c r="A1161" t="str">
        <f t="shared" si="18"/>
        <v>TirolBuch- und Medienwirtschaft</v>
      </c>
      <c r="B1161">
        <v>1161</v>
      </c>
      <c r="C1161" t="s">
        <v>266</v>
      </c>
      <c r="D1161" t="s">
        <v>70</v>
      </c>
      <c r="E1161" s="51"/>
      <c r="F1161" s="51"/>
      <c r="G1161">
        <v>2</v>
      </c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</row>
    <row r="1162" spans="1:54" s="55" customFormat="1" ht="15">
      <c r="A1162" t="str">
        <f t="shared" si="18"/>
        <v>TirolBuchbindetechnik und Postpresstechnologie</v>
      </c>
      <c r="B1162">
        <v>1162</v>
      </c>
      <c r="C1162" t="s">
        <v>266</v>
      </c>
      <c r="D1162" t="s">
        <v>71</v>
      </c>
      <c r="E1162" s="51">
        <v>1</v>
      </c>
      <c r="F1162" s="51">
        <v>1</v>
      </c>
      <c r="G1162">
        <v>1</v>
      </c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</row>
    <row r="1163" spans="1:54" s="55" customFormat="1" ht="15">
      <c r="A1163" t="str">
        <f t="shared" si="18"/>
        <v>TirolBüchsenmacher/in</v>
      </c>
      <c r="B1163">
        <v>1163</v>
      </c>
      <c r="C1163" t="s">
        <v>266</v>
      </c>
      <c r="D1163" t="s">
        <v>72</v>
      </c>
      <c r="E1163" s="51">
        <v>1</v>
      </c>
      <c r="F1163" s="51">
        <v>1</v>
      </c>
      <c r="G1163">
        <v>2</v>
      </c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</row>
    <row r="1164" spans="1:54" s="55" customFormat="1" ht="15">
      <c r="A1164" t="str">
        <f t="shared" si="18"/>
        <v>TirolBürokaufmann/Bürokauffrau</v>
      </c>
      <c r="B1164">
        <v>1164</v>
      </c>
      <c r="C1164" t="s">
        <v>266</v>
      </c>
      <c r="D1164" t="s">
        <v>73</v>
      </c>
      <c r="E1164" s="51">
        <v>107</v>
      </c>
      <c r="F1164" s="51">
        <v>82</v>
      </c>
      <c r="G1164">
        <v>89</v>
      </c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</row>
    <row r="1165" spans="1:54" s="55" customFormat="1" ht="15">
      <c r="A1165" t="str">
        <f t="shared" si="18"/>
        <v>TirolChemieverfahrenstechnik</v>
      </c>
      <c r="B1165">
        <v>1165</v>
      </c>
      <c r="C1165" t="s">
        <v>266</v>
      </c>
      <c r="D1165" t="s">
        <v>75</v>
      </c>
      <c r="E1165" s="51">
        <v>17</v>
      </c>
      <c r="F1165" s="51">
        <v>17</v>
      </c>
      <c r="G1165">
        <v>12</v>
      </c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</row>
    <row r="1166" spans="1:54" s="55" customFormat="1" ht="15">
      <c r="A1166" t="str">
        <f t="shared" si="18"/>
        <v>TirolDachdecker/Dachdeckerin</v>
      </c>
      <c r="B1166">
        <v>1166</v>
      </c>
      <c r="C1166" t="s">
        <v>266</v>
      </c>
      <c r="D1166" t="s">
        <v>78</v>
      </c>
      <c r="E1166" s="51">
        <v>22</v>
      </c>
      <c r="F1166" s="51">
        <v>24</v>
      </c>
      <c r="G1166">
        <v>18</v>
      </c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</row>
    <row r="1167" spans="1:54" s="55" customFormat="1" ht="15">
      <c r="A1167" t="str">
        <f t="shared" si="18"/>
        <v>TirolDrucktechnik</v>
      </c>
      <c r="B1167">
        <v>1167</v>
      </c>
      <c r="C1167" t="s">
        <v>266</v>
      </c>
      <c r="D1167" t="s">
        <v>81</v>
      </c>
      <c r="E1167" s="51">
        <v>4</v>
      </c>
      <c r="F1167" s="51">
        <v>6</v>
      </c>
      <c r="G1167">
        <v>7</v>
      </c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</row>
    <row r="1168" spans="1:54" s="55" customFormat="1" ht="15">
      <c r="A1168" t="str">
        <f t="shared" si="18"/>
        <v>TirolDruckvorstufentechniker/in</v>
      </c>
      <c r="B1168">
        <v>1168</v>
      </c>
      <c r="C1168" t="s">
        <v>266</v>
      </c>
      <c r="D1168" t="s">
        <v>82</v>
      </c>
      <c r="E1168" s="51">
        <v>1</v>
      </c>
      <c r="F1168" s="51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</row>
    <row r="1169" spans="1:54" s="55" customFormat="1" ht="15">
      <c r="A1169" t="str">
        <f t="shared" si="18"/>
        <v>TirolE-Commerce-Kaufmann/E-Commerce-Kauffrau</v>
      </c>
      <c r="B1169">
        <v>1169</v>
      </c>
      <c r="C1169" t="s">
        <v>266</v>
      </c>
      <c r="D1169" t="s">
        <v>83</v>
      </c>
      <c r="E1169" s="51">
        <v>18</v>
      </c>
      <c r="F1169" s="51">
        <v>9</v>
      </c>
      <c r="G1169">
        <v>5</v>
      </c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</row>
    <row r="1170" spans="1:54" s="55" customFormat="1" ht="15">
      <c r="A1170" t="str">
        <f t="shared" si="18"/>
        <v>TirolEDV-Kaufmann/-frau</v>
      </c>
      <c r="B1170">
        <v>1170</v>
      </c>
      <c r="C1170" t="s">
        <v>266</v>
      </c>
      <c r="D1170" t="s">
        <v>84</v>
      </c>
      <c r="E1170" s="51">
        <v>6</v>
      </c>
      <c r="F1170" s="51">
        <v>6</v>
      </c>
      <c r="G1170">
        <v>4</v>
      </c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</row>
    <row r="1171" spans="1:54" s="55" customFormat="1" ht="15">
      <c r="A1171" t="str">
        <f t="shared" si="18"/>
        <v>TirolEinkäufer/Einkäuferin</v>
      </c>
      <c r="B1171">
        <v>1171</v>
      </c>
      <c r="C1171" t="s">
        <v>266</v>
      </c>
      <c r="D1171" t="s">
        <v>85</v>
      </c>
      <c r="E1171" s="51">
        <v>1</v>
      </c>
      <c r="F1171" s="51">
        <v>1</v>
      </c>
      <c r="G1171">
        <v>1</v>
      </c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</row>
    <row r="1172" spans="1:54" s="55" customFormat="1" ht="15">
      <c r="A1172" t="str">
        <f t="shared" si="18"/>
        <v>TirolEinzelhandel</v>
      </c>
      <c r="B1172">
        <v>1172</v>
      </c>
      <c r="C1172" t="s">
        <v>266</v>
      </c>
      <c r="D1172" t="s">
        <v>86</v>
      </c>
      <c r="E1172" s="51">
        <v>477</v>
      </c>
      <c r="F1172" s="51">
        <v>440</v>
      </c>
      <c r="G1172">
        <v>397</v>
      </c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</row>
    <row r="1173" spans="1:54" s="55" customFormat="1" ht="15">
      <c r="A1173" t="str">
        <f t="shared" si="18"/>
        <v>TirolElektronik</v>
      </c>
      <c r="B1173">
        <v>1173</v>
      </c>
      <c r="C1173" t="s">
        <v>266</v>
      </c>
      <c r="D1173" t="s">
        <v>88</v>
      </c>
      <c r="E1173" s="51">
        <v>48</v>
      </c>
      <c r="F1173" s="51">
        <v>45</v>
      </c>
      <c r="G1173">
        <v>47</v>
      </c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</row>
    <row r="1174" spans="1:54" s="55" customFormat="1" ht="15">
      <c r="A1174" t="str">
        <f t="shared" si="18"/>
        <v>TirolElektrotechnik</v>
      </c>
      <c r="B1174">
        <v>1174</v>
      </c>
      <c r="C1174" t="s">
        <v>266</v>
      </c>
      <c r="D1174" t="s">
        <v>89</v>
      </c>
      <c r="E1174" s="51">
        <v>911</v>
      </c>
      <c r="F1174" s="51">
        <v>914</v>
      </c>
      <c r="G1174">
        <v>871</v>
      </c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</row>
    <row r="1175" spans="1:54" s="55" customFormat="1" ht="15">
      <c r="A1175" t="str">
        <f t="shared" si="18"/>
        <v>TirolEntsorgungs- und Recyclingfachkraft</v>
      </c>
      <c r="B1175">
        <v>1175</v>
      </c>
      <c r="C1175" t="s">
        <v>266</v>
      </c>
      <c r="D1175" t="s">
        <v>90</v>
      </c>
      <c r="E1175" s="51">
        <v>1</v>
      </c>
      <c r="F1175" s="51">
        <v>1</v>
      </c>
      <c r="G1175">
        <v>1</v>
      </c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</row>
    <row r="1176" spans="1:54" s="55" customFormat="1" ht="15">
      <c r="A1176" t="str">
        <f t="shared" si="18"/>
        <v>TirolFahrradmechatronik (gültig bis: 31.12.2026)</v>
      </c>
      <c r="B1176">
        <v>1176</v>
      </c>
      <c r="C1176" t="s">
        <v>266</v>
      </c>
      <c r="D1176" t="s">
        <v>92</v>
      </c>
      <c r="E1176" s="51">
        <v>31</v>
      </c>
      <c r="F1176" s="51">
        <v>23</v>
      </c>
      <c r="G1176">
        <v>19</v>
      </c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</row>
    <row r="1177" spans="1:54" s="55" customFormat="1" ht="15">
      <c r="A1177" t="str">
        <f t="shared" si="18"/>
        <v>TirolFeinoptik</v>
      </c>
      <c r="B1177">
        <v>1177</v>
      </c>
      <c r="C1177" t="s">
        <v>266</v>
      </c>
      <c r="D1177" t="s">
        <v>96</v>
      </c>
      <c r="E1177" s="51">
        <v>8</v>
      </c>
      <c r="F1177" s="51">
        <v>9</v>
      </c>
      <c r="G1177">
        <v>7</v>
      </c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</row>
    <row r="1178" spans="1:54" s="55" customFormat="1" ht="15">
      <c r="A1178" t="str">
        <f t="shared" si="18"/>
        <v>TirolFertigungsmesstechnik (gültig bis: 31.08.2027)</v>
      </c>
      <c r="B1178">
        <v>1178</v>
      </c>
      <c r="C1178" t="s">
        <v>266</v>
      </c>
      <c r="D1178" t="s">
        <v>98</v>
      </c>
      <c r="E1178" s="51">
        <v>1</v>
      </c>
      <c r="F1178" s="51">
        <v>1</v>
      </c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</row>
    <row r="1179" spans="1:54" s="55" customFormat="1" ht="15">
      <c r="A1179" t="str">
        <f t="shared" si="18"/>
        <v>TirolFinanz- und Rechnungswesenassistenz</v>
      </c>
      <c r="B1179">
        <v>1179</v>
      </c>
      <c r="C1179" t="s">
        <v>266</v>
      </c>
      <c r="D1179" t="s">
        <v>99</v>
      </c>
      <c r="E1179" s="51">
        <v>4</v>
      </c>
      <c r="F1179" s="51">
        <v>4</v>
      </c>
      <c r="G1179">
        <v>4</v>
      </c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</row>
    <row r="1180" spans="1:54" s="55" customFormat="1" ht="15">
      <c r="A1180" t="str">
        <f t="shared" si="18"/>
        <v>TirolFitnessbetreuung</v>
      </c>
      <c r="B1180">
        <v>1180</v>
      </c>
      <c r="C1180" t="s">
        <v>266</v>
      </c>
      <c r="D1180" t="s">
        <v>101</v>
      </c>
      <c r="E1180" s="51">
        <v>14</v>
      </c>
      <c r="F1180" s="51">
        <v>13</v>
      </c>
      <c r="G1180">
        <v>11</v>
      </c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</row>
    <row r="1181" spans="1:54" s="55" customFormat="1" ht="15">
      <c r="A1181" t="str">
        <f t="shared" si="18"/>
        <v>TirolFleischverarbeitung</v>
      </c>
      <c r="B1181">
        <v>1181</v>
      </c>
      <c r="C1181" t="s">
        <v>266</v>
      </c>
      <c r="D1181" t="s">
        <v>103</v>
      </c>
      <c r="E1181" s="51">
        <v>39</v>
      </c>
      <c r="F1181" s="51">
        <v>38</v>
      </c>
      <c r="G1181">
        <v>37</v>
      </c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</row>
    <row r="1182" spans="1:54" s="55" customFormat="1" ht="15">
      <c r="A1182" t="str">
        <f t="shared" si="18"/>
        <v>TirolFlorist/Floristin</v>
      </c>
      <c r="B1182">
        <v>1182</v>
      </c>
      <c r="C1182" t="s">
        <v>266</v>
      </c>
      <c r="D1182" t="s">
        <v>105</v>
      </c>
      <c r="E1182" s="51">
        <v>1</v>
      </c>
      <c r="F1182" s="51">
        <v>2</v>
      </c>
      <c r="G1182">
        <v>2</v>
      </c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</row>
    <row r="1183" spans="1:54" s="55" customFormat="1" ht="15">
      <c r="A1183" t="str">
        <f t="shared" si="18"/>
        <v>TirolForsttechnik</v>
      </c>
      <c r="B1183">
        <v>1183</v>
      </c>
      <c r="C1183" t="s">
        <v>266</v>
      </c>
      <c r="D1183" t="s">
        <v>106</v>
      </c>
      <c r="E1183" s="51">
        <v>10</v>
      </c>
      <c r="F1183" s="51">
        <v>7</v>
      </c>
      <c r="G1183">
        <v>6</v>
      </c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</row>
    <row r="1184" spans="1:54" s="55" customFormat="1" ht="15">
      <c r="A1184" t="str">
        <f t="shared" si="18"/>
        <v>TirolFoto- und Multimediakaufmann/-frau</v>
      </c>
      <c r="B1184">
        <v>1184</v>
      </c>
      <c r="C1184" t="s">
        <v>266</v>
      </c>
      <c r="D1184" t="s">
        <v>107</v>
      </c>
      <c r="E1184" s="51">
        <v>2</v>
      </c>
      <c r="F1184" s="51">
        <v>1</v>
      </c>
      <c r="G1184">
        <v>2</v>
      </c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</row>
    <row r="1185" spans="1:54" s="55" customFormat="1" ht="15">
      <c r="A1185" t="str">
        <f t="shared" si="18"/>
        <v>TirolFriseur (Stylist)/Friseurin (Stylistin)</v>
      </c>
      <c r="B1185">
        <v>1185</v>
      </c>
      <c r="C1185" t="s">
        <v>266</v>
      </c>
      <c r="D1185" t="s">
        <v>109</v>
      </c>
      <c r="E1185" s="51">
        <v>36</v>
      </c>
      <c r="F1185" s="51">
        <v>30</v>
      </c>
      <c r="G1185">
        <v>35</v>
      </c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</row>
    <row r="1186" spans="1:54" s="55" customFormat="1" ht="15">
      <c r="A1186" t="str">
        <f t="shared" si="18"/>
        <v>TirolFußpflege (Podologie)</v>
      </c>
      <c r="B1186">
        <v>1186</v>
      </c>
      <c r="C1186" t="s">
        <v>266</v>
      </c>
      <c r="D1186" t="s">
        <v>561</v>
      </c>
      <c r="E1186" s="51">
        <v>1</v>
      </c>
      <c r="F1186" s="51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</row>
    <row r="1187" spans="1:54" s="55" customFormat="1" ht="15">
      <c r="A1187" t="str">
        <f t="shared" si="18"/>
        <v>TirolGarten- und Grünflächengestaltung</v>
      </c>
      <c r="B1187">
        <v>1187</v>
      </c>
      <c r="C1187" t="s">
        <v>266</v>
      </c>
      <c r="D1187" t="s">
        <v>110</v>
      </c>
      <c r="E1187" s="51">
        <v>33</v>
      </c>
      <c r="F1187" s="51">
        <v>36</v>
      </c>
      <c r="G1187">
        <v>34</v>
      </c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</row>
    <row r="1188" spans="1:54" s="55" customFormat="1" ht="15">
      <c r="A1188" t="str">
        <f t="shared" si="18"/>
        <v>TirolGastronomiefachmann/Gastronomiefachfrau</v>
      </c>
      <c r="B1188">
        <v>1188</v>
      </c>
      <c r="C1188" t="s">
        <v>266</v>
      </c>
      <c r="D1188" t="s">
        <v>111</v>
      </c>
      <c r="E1188" s="51">
        <v>32</v>
      </c>
      <c r="F1188" s="51">
        <v>32</v>
      </c>
      <c r="G1188">
        <v>37</v>
      </c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</row>
    <row r="1189" spans="1:54" s="55" customFormat="1" ht="15">
      <c r="A1189" t="str">
        <f t="shared" si="18"/>
        <v>TirolGeoinformationstechnik (gültig bis: 30.06.2024)</v>
      </c>
      <c r="B1189">
        <v>1189</v>
      </c>
      <c r="C1189" t="s">
        <v>266</v>
      </c>
      <c r="D1189" t="s">
        <v>112</v>
      </c>
      <c r="E1189" s="51">
        <v>3</v>
      </c>
      <c r="F1189" s="51">
        <v>1</v>
      </c>
      <c r="G1189">
        <v>1</v>
      </c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</row>
    <row r="1190" spans="1:54" s="55" customFormat="1" ht="15">
      <c r="A1190" t="str">
        <f t="shared" si="18"/>
        <v>TirolGlasbautechnik</v>
      </c>
      <c r="B1190">
        <v>1190</v>
      </c>
      <c r="C1190" t="s">
        <v>266</v>
      </c>
      <c r="D1190" t="s">
        <v>115</v>
      </c>
      <c r="E1190" s="51">
        <v>20</v>
      </c>
      <c r="F1190" s="51">
        <v>18</v>
      </c>
      <c r="G1190">
        <v>16</v>
      </c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</row>
    <row r="1191" spans="1:54" s="55" customFormat="1" ht="15">
      <c r="A1191" t="str">
        <f t="shared" si="18"/>
        <v>TirolGold- und Silberschmied/in und Juwelier/in</v>
      </c>
      <c r="B1191">
        <v>1191</v>
      </c>
      <c r="C1191" t="s">
        <v>266</v>
      </c>
      <c r="D1191" t="s">
        <v>120</v>
      </c>
      <c r="E1191" s="51"/>
      <c r="F1191" s="51">
        <v>1</v>
      </c>
      <c r="G1191">
        <v>1</v>
      </c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</row>
    <row r="1192" spans="1:54" s="55" customFormat="1" ht="15">
      <c r="A1192" t="str">
        <f t="shared" si="18"/>
        <v>TirolGroßhandelskaufmann/Großhandelskauffrau</v>
      </c>
      <c r="B1192">
        <v>1192</v>
      </c>
      <c r="C1192" t="s">
        <v>266</v>
      </c>
      <c r="D1192" t="s">
        <v>122</v>
      </c>
      <c r="E1192" s="51">
        <v>24</v>
      </c>
      <c r="F1192" s="51">
        <v>22</v>
      </c>
      <c r="G1192">
        <v>18</v>
      </c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</row>
    <row r="1193" spans="1:54" s="55" customFormat="1" ht="15">
      <c r="A1193" t="str">
        <f t="shared" si="18"/>
        <v>TirolHafner/in</v>
      </c>
      <c r="B1193">
        <v>1193</v>
      </c>
      <c r="C1193" t="s">
        <v>266</v>
      </c>
      <c r="D1193" t="s">
        <v>123</v>
      </c>
      <c r="E1193" s="51">
        <v>13</v>
      </c>
      <c r="F1193" s="51">
        <v>12</v>
      </c>
      <c r="G1193">
        <v>8</v>
      </c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</row>
    <row r="1194" spans="1:54" s="55" customFormat="1" ht="15">
      <c r="A1194" t="str">
        <f t="shared" si="18"/>
        <v>TirolHochbau (gültig bis: 31.12.2027)</v>
      </c>
      <c r="B1194">
        <v>1194</v>
      </c>
      <c r="C1194" t="s">
        <v>266</v>
      </c>
      <c r="D1194" t="s">
        <v>562</v>
      </c>
      <c r="E1194" s="51">
        <v>281</v>
      </c>
      <c r="F1194" s="51">
        <v>247</v>
      </c>
      <c r="G1194">
        <v>225</v>
      </c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</row>
    <row r="1195" spans="1:54" s="55" customFormat="1" ht="15">
      <c r="A1195" t="str">
        <f t="shared" si="18"/>
        <v>TirolHochbauspezialist/Hochbauspezialistin (gültig bis: 31.08.2026)</v>
      </c>
      <c r="B1195">
        <v>1195</v>
      </c>
      <c r="C1195" t="s">
        <v>266</v>
      </c>
      <c r="D1195" t="s">
        <v>126</v>
      </c>
      <c r="E1195" s="51">
        <v>1</v>
      </c>
      <c r="F1195" s="51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</row>
    <row r="1196" spans="1:54" s="55" customFormat="1" ht="15">
      <c r="A1196" t="str">
        <f t="shared" si="18"/>
        <v>TirolHolztechnik</v>
      </c>
      <c r="B1196">
        <v>1196</v>
      </c>
      <c r="C1196" t="s">
        <v>266</v>
      </c>
      <c r="D1196" t="s">
        <v>131</v>
      </c>
      <c r="E1196" s="51">
        <v>22</v>
      </c>
      <c r="F1196" s="51">
        <v>28</v>
      </c>
      <c r="G1196">
        <v>21</v>
      </c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</row>
    <row r="1197" spans="1:54" s="55" customFormat="1" ht="15">
      <c r="A1197" t="str">
        <f t="shared" si="18"/>
        <v>TirolHörgeräteakustiker/in</v>
      </c>
      <c r="B1197">
        <v>1197</v>
      </c>
      <c r="C1197" t="s">
        <v>266</v>
      </c>
      <c r="D1197" t="s">
        <v>132</v>
      </c>
      <c r="E1197" s="51"/>
      <c r="F1197" s="51">
        <v>1</v>
      </c>
      <c r="G1197">
        <v>2</v>
      </c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</row>
    <row r="1198" spans="1:54" s="55" customFormat="1" ht="15">
      <c r="A1198" t="str">
        <f t="shared" si="18"/>
        <v>TirolHotel- und Gastgewerbeassistent/in</v>
      </c>
      <c r="B1198">
        <v>1198</v>
      </c>
      <c r="C1198" t="s">
        <v>266</v>
      </c>
      <c r="D1198" t="s">
        <v>133</v>
      </c>
      <c r="E1198" s="51">
        <v>43</v>
      </c>
      <c r="F1198" s="51">
        <v>35</v>
      </c>
      <c r="G1198">
        <v>45</v>
      </c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</row>
    <row r="1199" spans="1:54" s="55" customFormat="1" ht="15">
      <c r="A1199" t="str">
        <f t="shared" si="18"/>
        <v>TirolHotel- und Restaurantfachmann/Hotel- und Restaurantfachfrau</v>
      </c>
      <c r="B1199">
        <v>1199</v>
      </c>
      <c r="C1199" t="s">
        <v>266</v>
      </c>
      <c r="D1199" t="s">
        <v>134</v>
      </c>
      <c r="E1199" s="51">
        <v>2</v>
      </c>
      <c r="F1199" s="51">
        <v>5</v>
      </c>
      <c r="G1199">
        <v>6</v>
      </c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</row>
    <row r="1200" spans="1:54" s="55" customFormat="1" ht="15">
      <c r="A1200" t="str">
        <f t="shared" si="18"/>
        <v>TirolHotelkaufmann/Hotelkauffrau</v>
      </c>
      <c r="B1200">
        <v>1200</v>
      </c>
      <c r="C1200" t="s">
        <v>266</v>
      </c>
      <c r="D1200" t="s">
        <v>135</v>
      </c>
      <c r="E1200" s="51">
        <v>5</v>
      </c>
      <c r="F1200" s="51">
        <v>5</v>
      </c>
      <c r="G1200">
        <v>10</v>
      </c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</row>
    <row r="1201" spans="1:54" s="55" customFormat="1" ht="15">
      <c r="A1201" t="str">
        <f t="shared" si="18"/>
        <v>TirolImmobilienkaufmann/Immobilienkauffrau</v>
      </c>
      <c r="B1201">
        <v>1201</v>
      </c>
      <c r="C1201" t="s">
        <v>266</v>
      </c>
      <c r="D1201" t="s">
        <v>137</v>
      </c>
      <c r="E1201" s="51">
        <v>2</v>
      </c>
      <c r="F1201" s="51">
        <v>3</v>
      </c>
      <c r="G1201">
        <v>3</v>
      </c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</row>
    <row r="1202" spans="1:54" s="55" customFormat="1" ht="15">
      <c r="A1202" t="str">
        <f t="shared" si="18"/>
        <v>TirolIndustriekaufmann/Industriekauffrau (gültig bis: 31.08.2026)</v>
      </c>
      <c r="B1202">
        <v>1202</v>
      </c>
      <c r="C1202" t="s">
        <v>266</v>
      </c>
      <c r="D1202" t="s">
        <v>138</v>
      </c>
      <c r="E1202" s="51">
        <v>3</v>
      </c>
      <c r="F1202" s="51">
        <v>4</v>
      </c>
      <c r="G1202">
        <v>3</v>
      </c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</row>
    <row r="1203" spans="1:54" s="55" customFormat="1" ht="15">
      <c r="A1203" t="str">
        <f t="shared" si="18"/>
        <v>TirolInformationstechnologie</v>
      </c>
      <c r="B1203">
        <v>1203</v>
      </c>
      <c r="C1203" t="s">
        <v>266</v>
      </c>
      <c r="D1203" t="s">
        <v>34</v>
      </c>
      <c r="E1203" s="51">
        <v>187</v>
      </c>
      <c r="F1203" s="51">
        <v>186</v>
      </c>
      <c r="G1203">
        <v>177</v>
      </c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</row>
    <row r="1204" spans="1:54" s="55" customFormat="1" ht="15">
      <c r="A1204" t="str">
        <f t="shared" si="18"/>
        <v>TirolInstallations- und Gebäudetechnik</v>
      </c>
      <c r="B1204">
        <v>1204</v>
      </c>
      <c r="C1204" t="s">
        <v>266</v>
      </c>
      <c r="D1204" t="s">
        <v>141</v>
      </c>
      <c r="E1204" s="51">
        <v>430</v>
      </c>
      <c r="F1204" s="51">
        <v>408</v>
      </c>
      <c r="G1204">
        <v>380</v>
      </c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</row>
    <row r="1205" spans="1:54" s="55" customFormat="1" ht="15">
      <c r="A1205" t="str">
        <f t="shared" si="18"/>
        <v>TirolKälteanlagentechnik</v>
      </c>
      <c r="B1205">
        <v>1205</v>
      </c>
      <c r="C1205" t="s">
        <v>266</v>
      </c>
      <c r="D1205" t="s">
        <v>142</v>
      </c>
      <c r="E1205" s="51">
        <v>23</v>
      </c>
      <c r="F1205" s="51">
        <v>23</v>
      </c>
      <c r="G1205">
        <v>17</v>
      </c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</row>
    <row r="1206" spans="1:54" s="55" customFormat="1" ht="15">
      <c r="A1206" t="str">
        <f t="shared" si="18"/>
        <v>TirolKanzleiassistent/Kanzleiassistentin</v>
      </c>
      <c r="B1206">
        <v>1206</v>
      </c>
      <c r="C1206" t="s">
        <v>266</v>
      </c>
      <c r="D1206" t="s">
        <v>143</v>
      </c>
      <c r="E1206" s="51">
        <v>1</v>
      </c>
      <c r="F1206" s="51">
        <v>2</v>
      </c>
      <c r="G1206">
        <v>2</v>
      </c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</row>
    <row r="1207" spans="1:54" s="55" customFormat="1" ht="15">
      <c r="A1207" t="str">
        <f t="shared" si="18"/>
        <v>TirolKarosseriebautechnik</v>
      </c>
      <c r="B1207">
        <v>1207</v>
      </c>
      <c r="C1207" t="s">
        <v>266</v>
      </c>
      <c r="D1207" t="s">
        <v>31</v>
      </c>
      <c r="E1207" s="51">
        <v>119</v>
      </c>
      <c r="F1207" s="51">
        <v>127</v>
      </c>
      <c r="G1207">
        <v>143</v>
      </c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</row>
    <row r="1208" spans="1:54" s="55" customFormat="1" ht="15">
      <c r="A1208" t="str">
        <f t="shared" si="18"/>
        <v>TirolKoch/Köchin</v>
      </c>
      <c r="B1208">
        <v>1208</v>
      </c>
      <c r="C1208" t="s">
        <v>266</v>
      </c>
      <c r="D1208" t="s">
        <v>148</v>
      </c>
      <c r="E1208" s="51">
        <v>227</v>
      </c>
      <c r="F1208" s="51">
        <v>227</v>
      </c>
      <c r="G1208">
        <v>239</v>
      </c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</row>
    <row r="1209" spans="1:54" s="55" customFormat="1" ht="15">
      <c r="A1209" t="str">
        <f t="shared" si="18"/>
        <v>TirolKonditorei (Zuckerbäckerei)</v>
      </c>
      <c r="B1209">
        <v>1209</v>
      </c>
      <c r="C1209" t="s">
        <v>266</v>
      </c>
      <c r="D1209" t="s">
        <v>149</v>
      </c>
      <c r="E1209" s="51">
        <v>5</v>
      </c>
      <c r="F1209" s="51">
        <v>5</v>
      </c>
      <c r="G1209">
        <v>6</v>
      </c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</row>
    <row r="1210" spans="1:54" s="55" customFormat="1" ht="15">
      <c r="A1210" t="str">
        <f t="shared" si="18"/>
        <v>TirolKonstrukteur/in</v>
      </c>
      <c r="B1210">
        <v>1210</v>
      </c>
      <c r="C1210" t="s">
        <v>266</v>
      </c>
      <c r="D1210" t="s">
        <v>150</v>
      </c>
      <c r="E1210" s="51">
        <v>14</v>
      </c>
      <c r="F1210" s="51">
        <v>9</v>
      </c>
      <c r="G1210">
        <v>12</v>
      </c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</row>
    <row r="1211" spans="1:54" s="55" customFormat="1" ht="15">
      <c r="A1211" t="str">
        <f t="shared" si="18"/>
        <v>TirolKosmetik (Kosmetologie)</v>
      </c>
      <c r="B1211">
        <v>1211</v>
      </c>
      <c r="C1211" t="s">
        <v>266</v>
      </c>
      <c r="D1211" t="s">
        <v>563</v>
      </c>
      <c r="E1211" s="51">
        <v>1</v>
      </c>
      <c r="F1211" s="5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</row>
    <row r="1212" spans="1:54" s="55" customFormat="1" ht="15">
      <c r="A1212" t="str">
        <f t="shared" si="18"/>
        <v>TirolKosmetik (Kosmetologie) / Fußpflege (Podologie)</v>
      </c>
      <c r="B1212">
        <v>1212</v>
      </c>
      <c r="C1212" t="s">
        <v>266</v>
      </c>
      <c r="D1212" t="s">
        <v>564</v>
      </c>
      <c r="E1212" s="51"/>
      <c r="F1212" s="51">
        <v>1</v>
      </c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</row>
    <row r="1213" spans="1:54" s="55" customFormat="1" ht="15">
      <c r="A1213" t="str">
        <f t="shared" si="18"/>
        <v>TirolKraftfahrzeugtechnik</v>
      </c>
      <c r="B1213">
        <v>1213</v>
      </c>
      <c r="C1213" t="s">
        <v>266</v>
      </c>
      <c r="D1213" t="s">
        <v>4</v>
      </c>
      <c r="E1213" s="51">
        <v>683</v>
      </c>
      <c r="F1213" s="51">
        <v>708</v>
      </c>
      <c r="G1213">
        <v>723</v>
      </c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</row>
    <row r="1214" spans="1:54" s="55" customFormat="1" ht="15">
      <c r="A1214" t="str">
        <f t="shared" si="18"/>
        <v>TirolKunststofftechnologie</v>
      </c>
      <c r="B1214">
        <v>1214</v>
      </c>
      <c r="C1214" t="s">
        <v>266</v>
      </c>
      <c r="D1214" t="s">
        <v>152</v>
      </c>
      <c r="E1214" s="51">
        <v>7</v>
      </c>
      <c r="F1214" s="51">
        <v>7</v>
      </c>
      <c r="G1214">
        <v>4</v>
      </c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</row>
    <row r="1215" spans="1:54" s="55" customFormat="1" ht="15">
      <c r="A1215" t="str">
        <f t="shared" si="18"/>
        <v>TirolKunststoffverfahrenstechnik</v>
      </c>
      <c r="B1215">
        <v>1215</v>
      </c>
      <c r="C1215" t="s">
        <v>266</v>
      </c>
      <c r="D1215" t="s">
        <v>153</v>
      </c>
      <c r="E1215" s="51">
        <v>5</v>
      </c>
      <c r="F1215" s="51">
        <v>6</v>
      </c>
      <c r="G1215">
        <v>5</v>
      </c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</row>
    <row r="1216" spans="1:54" s="55" customFormat="1" ht="15">
      <c r="A1216" t="str">
        <f t="shared" ref="A1216:A1279" si="19">C1216&amp;D1216</f>
        <v>TirolLackiertechnik</v>
      </c>
      <c r="B1216">
        <v>1216</v>
      </c>
      <c r="C1216" t="s">
        <v>266</v>
      </c>
      <c r="D1216" t="s">
        <v>156</v>
      </c>
      <c r="E1216" s="51">
        <v>3</v>
      </c>
      <c r="F1216" s="51">
        <v>3</v>
      </c>
      <c r="G1216">
        <v>2</v>
      </c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</row>
    <row r="1217" spans="1:54" s="55" customFormat="1" ht="15">
      <c r="A1217" t="str">
        <f t="shared" si="19"/>
        <v>TirolLand- und Baumaschinentechnik</v>
      </c>
      <c r="B1217">
        <v>1217</v>
      </c>
      <c r="C1217" t="s">
        <v>266</v>
      </c>
      <c r="D1217" t="s">
        <v>157</v>
      </c>
      <c r="E1217" s="51">
        <v>159</v>
      </c>
      <c r="F1217" s="51">
        <v>167</v>
      </c>
      <c r="G1217">
        <v>167</v>
      </c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</row>
    <row r="1218" spans="1:54" s="55" customFormat="1" ht="15">
      <c r="A1218" t="str">
        <f t="shared" si="19"/>
        <v>TirolLebensmitteltechnik</v>
      </c>
      <c r="B1218">
        <v>1218</v>
      </c>
      <c r="C1218" t="s">
        <v>266</v>
      </c>
      <c r="D1218" t="s">
        <v>158</v>
      </c>
      <c r="E1218" s="51">
        <v>5</v>
      </c>
      <c r="F1218" s="51">
        <v>6</v>
      </c>
      <c r="G1218">
        <v>4</v>
      </c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</row>
    <row r="1219" spans="1:54" s="55" customFormat="1" ht="15">
      <c r="A1219" t="str">
        <f t="shared" si="19"/>
        <v>TirolMasseur/Masseurin</v>
      </c>
      <c r="B1219">
        <v>1219</v>
      </c>
      <c r="C1219" t="s">
        <v>266</v>
      </c>
      <c r="D1219" t="s">
        <v>164</v>
      </c>
      <c r="E1219" s="51">
        <v>2</v>
      </c>
      <c r="F1219" s="51">
        <v>3</v>
      </c>
      <c r="G1219">
        <v>3</v>
      </c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</row>
    <row r="1220" spans="1:54" s="55" customFormat="1" ht="15">
      <c r="A1220" t="str">
        <f t="shared" si="19"/>
        <v>TirolMechatronik</v>
      </c>
      <c r="B1220">
        <v>1220</v>
      </c>
      <c r="C1220" t="s">
        <v>266</v>
      </c>
      <c r="D1220" t="s">
        <v>26</v>
      </c>
      <c r="E1220" s="51">
        <v>218</v>
      </c>
      <c r="F1220" s="51">
        <v>223</v>
      </c>
      <c r="G1220">
        <v>209</v>
      </c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</row>
    <row r="1221" spans="1:54" s="55" customFormat="1" ht="15">
      <c r="A1221" t="str">
        <f t="shared" si="19"/>
        <v>TirolMetallbearbeitung</v>
      </c>
      <c r="B1221">
        <v>1221</v>
      </c>
      <c r="C1221" t="s">
        <v>266</v>
      </c>
      <c r="D1221" t="s">
        <v>168</v>
      </c>
      <c r="E1221" s="51">
        <v>21</v>
      </c>
      <c r="F1221" s="51">
        <v>28</v>
      </c>
      <c r="G1221">
        <v>35</v>
      </c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</row>
    <row r="1222" spans="1:54" s="55" customFormat="1" ht="15">
      <c r="A1222" t="str">
        <f t="shared" si="19"/>
        <v>TirolMetalltechnik</v>
      </c>
      <c r="B1222">
        <v>1222</v>
      </c>
      <c r="C1222" t="s">
        <v>266</v>
      </c>
      <c r="D1222" t="s">
        <v>33</v>
      </c>
      <c r="E1222" s="51">
        <v>779</v>
      </c>
      <c r="F1222" s="51">
        <v>768</v>
      </c>
      <c r="G1222">
        <v>725</v>
      </c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</row>
    <row r="1223" spans="1:54" s="55" customFormat="1" ht="15">
      <c r="A1223" t="str">
        <f t="shared" si="19"/>
        <v>TirolMilchtechnologie</v>
      </c>
      <c r="B1223">
        <v>1223</v>
      </c>
      <c r="C1223" t="s">
        <v>266</v>
      </c>
      <c r="D1223" t="s">
        <v>173</v>
      </c>
      <c r="E1223" s="51">
        <v>11</v>
      </c>
      <c r="F1223" s="51">
        <v>10</v>
      </c>
      <c r="G1223">
        <v>12</v>
      </c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</row>
    <row r="1224" spans="1:54" s="55" customFormat="1" ht="15">
      <c r="A1224" t="str">
        <f t="shared" si="19"/>
        <v>TirolMobilitätsservice</v>
      </c>
      <c r="B1224">
        <v>1224</v>
      </c>
      <c r="C1224" t="s">
        <v>266</v>
      </c>
      <c r="D1224" t="s">
        <v>174</v>
      </c>
      <c r="E1224" s="51">
        <v>2</v>
      </c>
      <c r="F1224" s="51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</row>
    <row r="1225" spans="1:54" s="55" customFormat="1" ht="15">
      <c r="A1225" t="str">
        <f t="shared" si="19"/>
        <v>TirolNah- und Distributionslogistik (gültig bis: 30.06.2025)</v>
      </c>
      <c r="B1225">
        <v>1225</v>
      </c>
      <c r="C1225" t="s">
        <v>266</v>
      </c>
      <c r="D1225" t="s">
        <v>565</v>
      </c>
      <c r="E1225" s="51">
        <v>5</v>
      </c>
      <c r="F1225" s="51">
        <v>8</v>
      </c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</row>
    <row r="1226" spans="1:54" s="55" customFormat="1" ht="15">
      <c r="A1226" t="str">
        <f t="shared" si="19"/>
        <v>TirolOberflächentechnik</v>
      </c>
      <c r="B1226">
        <v>1226</v>
      </c>
      <c r="C1226" t="s">
        <v>266</v>
      </c>
      <c r="D1226" t="s">
        <v>175</v>
      </c>
      <c r="E1226" s="51">
        <v>3</v>
      </c>
      <c r="F1226" s="51">
        <v>2</v>
      </c>
      <c r="G1226">
        <v>2</v>
      </c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</row>
    <row r="1227" spans="1:54" s="55" customFormat="1" ht="15">
      <c r="A1227" t="str">
        <f t="shared" si="19"/>
        <v>TirolOfenbau- und Verlegetechnik</v>
      </c>
      <c r="B1227">
        <v>1227</v>
      </c>
      <c r="C1227" t="s">
        <v>266</v>
      </c>
      <c r="D1227" t="s">
        <v>178</v>
      </c>
      <c r="E1227" s="51">
        <v>10</v>
      </c>
      <c r="F1227" s="51">
        <v>7</v>
      </c>
      <c r="G1227">
        <v>7</v>
      </c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</row>
    <row r="1228" spans="1:54" s="55" customFormat="1" ht="15">
      <c r="A1228" t="str">
        <f t="shared" si="19"/>
        <v>TirolOrgelbau</v>
      </c>
      <c r="B1228">
        <v>1228</v>
      </c>
      <c r="C1228" t="s">
        <v>266</v>
      </c>
      <c r="D1228" t="s">
        <v>180</v>
      </c>
      <c r="E1228" s="51">
        <v>1</v>
      </c>
      <c r="F1228" s="51">
        <v>1</v>
      </c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</row>
    <row r="1229" spans="1:54" s="55" customFormat="1" ht="15">
      <c r="A1229" t="str">
        <f t="shared" si="19"/>
        <v>TirolOrthopädieschuhmacher/in</v>
      </c>
      <c r="B1229">
        <v>1229</v>
      </c>
      <c r="C1229" t="s">
        <v>266</v>
      </c>
      <c r="D1229" t="s">
        <v>181</v>
      </c>
      <c r="E1229" s="51">
        <v>2</v>
      </c>
      <c r="F1229" s="51">
        <v>2</v>
      </c>
      <c r="G1229">
        <v>1</v>
      </c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</row>
    <row r="1230" spans="1:54" s="55" customFormat="1" ht="15">
      <c r="A1230" t="str">
        <f t="shared" si="19"/>
        <v>TirolOrthopädietechnik</v>
      </c>
      <c r="B1230">
        <v>1230</v>
      </c>
      <c r="C1230" t="s">
        <v>266</v>
      </c>
      <c r="D1230" t="s">
        <v>182</v>
      </c>
      <c r="E1230" s="51">
        <v>2</v>
      </c>
      <c r="F1230" s="51">
        <v>2</v>
      </c>
      <c r="G1230">
        <v>3</v>
      </c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</row>
    <row r="1231" spans="1:54" s="55" customFormat="1" ht="15">
      <c r="A1231" t="str">
        <f t="shared" si="19"/>
        <v>TirolPapiertechnik</v>
      </c>
      <c r="B1231">
        <v>1231</v>
      </c>
      <c r="C1231" t="s">
        <v>266</v>
      </c>
      <c r="D1231" t="s">
        <v>183</v>
      </c>
      <c r="E1231" s="51">
        <v>1</v>
      </c>
      <c r="F1231" s="51"/>
      <c r="G1231">
        <v>1</v>
      </c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</row>
    <row r="1232" spans="1:54" s="55" customFormat="1" ht="15">
      <c r="A1232" t="str">
        <f t="shared" si="19"/>
        <v>TirolPersonaldienstleistung</v>
      </c>
      <c r="B1232">
        <v>1232</v>
      </c>
      <c r="C1232" t="s">
        <v>266</v>
      </c>
      <c r="D1232" t="s">
        <v>184</v>
      </c>
      <c r="E1232" s="51">
        <v>1</v>
      </c>
      <c r="F1232" s="51">
        <v>3</v>
      </c>
      <c r="G1232">
        <v>2</v>
      </c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</row>
    <row r="1233" spans="1:54" s="55" customFormat="1" ht="15">
      <c r="A1233" t="str">
        <f t="shared" si="19"/>
        <v>TirolPflasterer/Pflasterin</v>
      </c>
      <c r="B1233">
        <v>1233</v>
      </c>
      <c r="C1233" t="s">
        <v>266</v>
      </c>
      <c r="D1233" t="s">
        <v>185</v>
      </c>
      <c r="E1233" s="51">
        <v>4</v>
      </c>
      <c r="F1233" s="51">
        <v>1</v>
      </c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</row>
    <row r="1234" spans="1:54" s="55" customFormat="1" ht="15">
      <c r="A1234" t="str">
        <f t="shared" si="19"/>
        <v>TirolPflegeassistenz-AV</v>
      </c>
      <c r="B1234">
        <v>1234</v>
      </c>
      <c r="C1234" t="s">
        <v>266</v>
      </c>
      <c r="D1234" t="s">
        <v>186</v>
      </c>
      <c r="E1234" s="51">
        <v>3</v>
      </c>
      <c r="F1234" s="51">
        <v>15</v>
      </c>
      <c r="G1234">
        <v>26</v>
      </c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</row>
    <row r="1235" spans="1:54" s="55" customFormat="1" ht="15">
      <c r="A1235" t="str">
        <f t="shared" si="19"/>
        <v>TirolPflegefachassistenz-AV</v>
      </c>
      <c r="B1235">
        <v>1235</v>
      </c>
      <c r="C1235" t="s">
        <v>266</v>
      </c>
      <c r="D1235" t="s">
        <v>187</v>
      </c>
      <c r="E1235" s="51"/>
      <c r="F1235" s="51">
        <v>1</v>
      </c>
      <c r="G1235">
        <v>2</v>
      </c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</row>
    <row r="1236" spans="1:54" s="55" customFormat="1" ht="15">
      <c r="A1236" t="str">
        <f t="shared" si="19"/>
        <v>TirolPharmatechnologie</v>
      </c>
      <c r="B1236">
        <v>1236</v>
      </c>
      <c r="C1236" t="s">
        <v>266</v>
      </c>
      <c r="D1236" t="s">
        <v>188</v>
      </c>
      <c r="E1236" s="51">
        <v>7</v>
      </c>
      <c r="F1236" s="51">
        <v>3</v>
      </c>
      <c r="G1236">
        <v>2</v>
      </c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</row>
    <row r="1237" spans="1:54" s="55" customFormat="1" ht="15">
      <c r="A1237" t="str">
        <f t="shared" si="19"/>
        <v>TirolPharmazeutisch-kaufmännische Assistenz</v>
      </c>
      <c r="B1237">
        <v>1237</v>
      </c>
      <c r="C1237" t="s">
        <v>266</v>
      </c>
      <c r="D1237" t="s">
        <v>19</v>
      </c>
      <c r="E1237" s="51">
        <v>12</v>
      </c>
      <c r="F1237" s="51">
        <v>14</v>
      </c>
      <c r="G1237">
        <v>7</v>
      </c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</row>
    <row r="1238" spans="1:54" s="55" customFormat="1" ht="15">
      <c r="A1238" t="str">
        <f t="shared" si="19"/>
        <v>TirolPhysiklaborant/in (gültig bis: 30.04.2022)</v>
      </c>
      <c r="B1238">
        <v>1238</v>
      </c>
      <c r="C1238" t="s">
        <v>266</v>
      </c>
      <c r="D1238" t="s">
        <v>189</v>
      </c>
      <c r="E1238" s="51">
        <v>2</v>
      </c>
      <c r="F1238" s="51">
        <v>1</v>
      </c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</row>
    <row r="1239" spans="1:54" s="55" customFormat="1" ht="15">
      <c r="A1239" t="str">
        <f t="shared" si="19"/>
        <v>TirolPlatten- und Fliesenleger/in</v>
      </c>
      <c r="B1239">
        <v>1239</v>
      </c>
      <c r="C1239" t="s">
        <v>266</v>
      </c>
      <c r="D1239" t="s">
        <v>190</v>
      </c>
      <c r="E1239" s="51">
        <v>58</v>
      </c>
      <c r="F1239" s="51">
        <v>55</v>
      </c>
      <c r="G1239">
        <v>56</v>
      </c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</row>
    <row r="1240" spans="1:54" s="55" customFormat="1" ht="15">
      <c r="A1240" t="str">
        <f t="shared" si="19"/>
        <v>TirolProzesstechnik</v>
      </c>
      <c r="B1240">
        <v>1240</v>
      </c>
      <c r="C1240" t="s">
        <v>266</v>
      </c>
      <c r="D1240" t="s">
        <v>193</v>
      </c>
      <c r="E1240" s="51">
        <v>29</v>
      </c>
      <c r="F1240" s="51">
        <v>31</v>
      </c>
      <c r="G1240">
        <v>27</v>
      </c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</row>
    <row r="1241" spans="1:54" s="55" customFormat="1" ht="15">
      <c r="A1241" t="str">
        <f t="shared" si="19"/>
        <v>TirolPrüftechnik - Schwerpunkt Baustoffe</v>
      </c>
      <c r="B1241">
        <v>1241</v>
      </c>
      <c r="C1241" t="s">
        <v>266</v>
      </c>
      <c r="D1241" t="s">
        <v>194</v>
      </c>
      <c r="E1241" s="51">
        <v>1</v>
      </c>
      <c r="F1241" s="51">
        <v>1</v>
      </c>
      <c r="G1241">
        <v>1</v>
      </c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</row>
    <row r="1242" spans="1:54" s="55" customFormat="1" ht="15">
      <c r="A1242" t="str">
        <f t="shared" si="19"/>
        <v>TirolPrüftechnik - Schwerpunkt Physik</v>
      </c>
      <c r="B1242">
        <v>1242</v>
      </c>
      <c r="C1242" t="s">
        <v>266</v>
      </c>
      <c r="D1242" t="s">
        <v>195</v>
      </c>
      <c r="E1242" s="51"/>
      <c r="F1242" s="51">
        <v>1</v>
      </c>
      <c r="G1242">
        <v>1</v>
      </c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</row>
    <row r="1243" spans="1:54" s="55" customFormat="1" ht="15">
      <c r="A1243" t="str">
        <f t="shared" si="19"/>
        <v>TirolRauchfangkehrer/Rauchfangkehrerin</v>
      </c>
      <c r="B1243">
        <v>1243</v>
      </c>
      <c r="C1243" t="s">
        <v>266</v>
      </c>
      <c r="D1243" t="s">
        <v>196</v>
      </c>
      <c r="E1243" s="51">
        <v>22</v>
      </c>
      <c r="F1243" s="51">
        <v>26</v>
      </c>
      <c r="G1243">
        <v>30</v>
      </c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</row>
    <row r="1244" spans="1:54" s="55" customFormat="1" ht="15">
      <c r="A1244" t="str">
        <f t="shared" si="19"/>
        <v>TirolReinigungstechnik</v>
      </c>
      <c r="B1244">
        <v>1244</v>
      </c>
      <c r="C1244" t="s">
        <v>266</v>
      </c>
      <c r="D1244" t="s">
        <v>198</v>
      </c>
      <c r="E1244" s="51">
        <v>2</v>
      </c>
      <c r="F1244" s="51">
        <v>2</v>
      </c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</row>
    <row r="1245" spans="1:54" s="55" customFormat="1" ht="15">
      <c r="A1245" t="str">
        <f t="shared" si="19"/>
        <v>TirolReisebürokaufmann / Reisebürokauffrau</v>
      </c>
      <c r="B1245">
        <v>1245</v>
      </c>
      <c r="C1245" t="s">
        <v>266</v>
      </c>
      <c r="D1245" t="s">
        <v>566</v>
      </c>
      <c r="E1245" s="51">
        <v>2</v>
      </c>
      <c r="F1245" s="51">
        <v>3</v>
      </c>
      <c r="G1245">
        <v>1</v>
      </c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</row>
    <row r="1246" spans="1:54" s="55" customFormat="1" ht="15">
      <c r="A1246" t="str">
        <f t="shared" si="19"/>
        <v>TirolRestaurantfachmann/Restaurantfachfrau</v>
      </c>
      <c r="B1246">
        <v>1246</v>
      </c>
      <c r="C1246" t="s">
        <v>266</v>
      </c>
      <c r="D1246" t="s">
        <v>201</v>
      </c>
      <c r="E1246" s="51">
        <v>52</v>
      </c>
      <c r="F1246" s="51">
        <v>51</v>
      </c>
      <c r="G1246">
        <v>54</v>
      </c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</row>
    <row r="1247" spans="1:54" s="55" customFormat="1" ht="15">
      <c r="A1247" t="str">
        <f t="shared" si="19"/>
        <v>TirolSeilbahntechnik</v>
      </c>
      <c r="B1247">
        <v>1247</v>
      </c>
      <c r="C1247" t="s">
        <v>266</v>
      </c>
      <c r="D1247" t="s">
        <v>207</v>
      </c>
      <c r="E1247" s="51">
        <v>82</v>
      </c>
      <c r="F1247" s="51">
        <v>106</v>
      </c>
      <c r="G1247">
        <v>112</v>
      </c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</row>
    <row r="1248" spans="1:54" s="55" customFormat="1" ht="15">
      <c r="A1248" t="str">
        <f t="shared" si="19"/>
        <v>TirolSonnenschutztechnik</v>
      </c>
      <c r="B1248">
        <v>1248</v>
      </c>
      <c r="C1248" t="s">
        <v>266</v>
      </c>
      <c r="D1248" t="s">
        <v>209</v>
      </c>
      <c r="E1248" s="51">
        <v>8</v>
      </c>
      <c r="F1248" s="51">
        <v>8</v>
      </c>
      <c r="G1248">
        <v>10</v>
      </c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</row>
    <row r="1249" spans="1:54" s="55" customFormat="1" ht="15">
      <c r="A1249" t="str">
        <f t="shared" si="19"/>
        <v>TirolSpeditionskaufmann/Speditionskauffrau</v>
      </c>
      <c r="B1249">
        <v>1249</v>
      </c>
      <c r="C1249" t="s">
        <v>266</v>
      </c>
      <c r="D1249" t="s">
        <v>210</v>
      </c>
      <c r="E1249" s="51">
        <v>71</v>
      </c>
      <c r="F1249" s="51">
        <v>65</v>
      </c>
      <c r="G1249">
        <v>50</v>
      </c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</row>
    <row r="1250" spans="1:54" s="55" customFormat="1" ht="15">
      <c r="A1250" t="str">
        <f t="shared" si="19"/>
        <v>TirolSpeditionslogistik</v>
      </c>
      <c r="B1250">
        <v>1250</v>
      </c>
      <c r="C1250" t="s">
        <v>266</v>
      </c>
      <c r="D1250" t="s">
        <v>211</v>
      </c>
      <c r="E1250" s="51">
        <v>9</v>
      </c>
      <c r="F1250" s="51">
        <v>9</v>
      </c>
      <c r="G1250">
        <v>7</v>
      </c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</row>
    <row r="1251" spans="1:54" s="55" customFormat="1" ht="15">
      <c r="A1251" t="str">
        <f t="shared" si="19"/>
        <v>TirolSpengler/Spenglerin</v>
      </c>
      <c r="B1251">
        <v>1251</v>
      </c>
      <c r="C1251" t="s">
        <v>266</v>
      </c>
      <c r="D1251" t="s">
        <v>212</v>
      </c>
      <c r="E1251" s="51">
        <v>55</v>
      </c>
      <c r="F1251" s="51">
        <v>56</v>
      </c>
      <c r="G1251">
        <v>58</v>
      </c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</row>
    <row r="1252" spans="1:54" s="55" customFormat="1" ht="15">
      <c r="A1252" t="str">
        <f t="shared" si="19"/>
        <v>TirolSportadministrator/Sportadministratorin</v>
      </c>
      <c r="B1252">
        <v>1252</v>
      </c>
      <c r="C1252" t="s">
        <v>266</v>
      </c>
      <c r="D1252" t="s">
        <v>213</v>
      </c>
      <c r="E1252" s="51">
        <v>2</v>
      </c>
      <c r="F1252" s="51">
        <v>1</v>
      </c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</row>
    <row r="1253" spans="1:54" s="55" customFormat="1" ht="15">
      <c r="A1253" t="str">
        <f t="shared" si="19"/>
        <v>TirolSportgerätefachkraft (gültig bis: 31.12.2026)</v>
      </c>
      <c r="B1253">
        <v>1253</v>
      </c>
      <c r="C1253" t="s">
        <v>266</v>
      </c>
      <c r="D1253" t="s">
        <v>214</v>
      </c>
      <c r="E1253" s="51">
        <v>17</v>
      </c>
      <c r="F1253" s="51">
        <v>22</v>
      </c>
      <c r="G1253">
        <v>19</v>
      </c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</row>
    <row r="1254" spans="1:54" s="55" customFormat="1" ht="15">
      <c r="A1254" t="str">
        <f t="shared" si="19"/>
        <v>TirolSteinmetz/Steinmetzin</v>
      </c>
      <c r="B1254">
        <v>1254</v>
      </c>
      <c r="C1254" t="s">
        <v>266</v>
      </c>
      <c r="D1254" t="s">
        <v>216</v>
      </c>
      <c r="E1254" s="51">
        <v>1</v>
      </c>
      <c r="F1254" s="51">
        <v>1</v>
      </c>
      <c r="G1254">
        <v>3</v>
      </c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</row>
    <row r="1255" spans="1:54" s="55" customFormat="1" ht="15">
      <c r="A1255" t="str">
        <f t="shared" si="19"/>
        <v>TirolSteinmetztechnik</v>
      </c>
      <c r="B1255">
        <v>1255</v>
      </c>
      <c r="C1255" t="s">
        <v>266</v>
      </c>
      <c r="D1255" t="s">
        <v>217</v>
      </c>
      <c r="E1255" s="51">
        <v>6</v>
      </c>
      <c r="F1255" s="51">
        <v>6</v>
      </c>
      <c r="G1255">
        <v>3</v>
      </c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</row>
    <row r="1256" spans="1:54" s="55" customFormat="1" ht="15">
      <c r="A1256" t="str">
        <f t="shared" si="19"/>
        <v>TirolSteuerassistenz</v>
      </c>
      <c r="B1256">
        <v>1256</v>
      </c>
      <c r="C1256" t="s">
        <v>266</v>
      </c>
      <c r="D1256" t="s">
        <v>219</v>
      </c>
      <c r="E1256" s="51">
        <v>7</v>
      </c>
      <c r="F1256" s="51">
        <v>7</v>
      </c>
      <c r="G1256">
        <v>8</v>
      </c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</row>
    <row r="1257" spans="1:54" s="55" customFormat="1" ht="15">
      <c r="A1257" t="str">
        <f t="shared" si="19"/>
        <v>TirolStuckateur/in und Trockenausbauer/in</v>
      </c>
      <c r="B1257">
        <v>1257</v>
      </c>
      <c r="C1257" t="s">
        <v>266</v>
      </c>
      <c r="D1257" t="s">
        <v>224</v>
      </c>
      <c r="E1257" s="51">
        <v>6</v>
      </c>
      <c r="F1257" s="51">
        <v>5</v>
      </c>
      <c r="G1257">
        <v>9</v>
      </c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</row>
    <row r="1258" spans="1:54" s="55" customFormat="1" ht="15">
      <c r="A1258" t="str">
        <f t="shared" si="19"/>
        <v>TirolSystemgastronomiefachkraft</v>
      </c>
      <c r="B1258">
        <v>1258</v>
      </c>
      <c r="C1258" t="s">
        <v>266</v>
      </c>
      <c r="D1258" t="s">
        <v>225</v>
      </c>
      <c r="E1258" s="51">
        <v>5</v>
      </c>
      <c r="F1258" s="51">
        <v>5</v>
      </c>
      <c r="G1258">
        <v>5</v>
      </c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</row>
    <row r="1259" spans="1:54" s="55" customFormat="1" ht="15">
      <c r="A1259" t="str">
        <f t="shared" si="19"/>
        <v>TirolTapezierer/in und Dekorateur/in</v>
      </c>
      <c r="B1259">
        <v>1259</v>
      </c>
      <c r="C1259" t="s">
        <v>266</v>
      </c>
      <c r="D1259" t="s">
        <v>226</v>
      </c>
      <c r="E1259" s="51">
        <v>9</v>
      </c>
      <c r="F1259" s="51">
        <v>6</v>
      </c>
      <c r="G1259">
        <v>7</v>
      </c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</row>
    <row r="1260" spans="1:54" s="55" customFormat="1" ht="15">
      <c r="A1260" t="str">
        <f t="shared" si="19"/>
        <v>TirolTechnischer Zeichner/Technische Zeichnerin</v>
      </c>
      <c r="B1260">
        <v>1260</v>
      </c>
      <c r="C1260" t="s">
        <v>266</v>
      </c>
      <c r="D1260" t="s">
        <v>227</v>
      </c>
      <c r="E1260" s="51">
        <v>12</v>
      </c>
      <c r="F1260" s="51">
        <v>13</v>
      </c>
      <c r="G1260">
        <v>13</v>
      </c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</row>
    <row r="1261" spans="1:54" s="55" customFormat="1" ht="15">
      <c r="A1261" t="str">
        <f t="shared" si="19"/>
        <v>TirolTextiltechnologie</v>
      </c>
      <c r="B1261">
        <v>1261</v>
      </c>
      <c r="C1261" t="s">
        <v>266</v>
      </c>
      <c r="D1261" t="s">
        <v>231</v>
      </c>
      <c r="E1261" s="51"/>
      <c r="F1261" s="51"/>
      <c r="G1261">
        <v>1</v>
      </c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</row>
    <row r="1262" spans="1:54" s="55" customFormat="1" ht="15">
      <c r="A1262" t="str">
        <f t="shared" si="19"/>
        <v>TirolTiefbau</v>
      </c>
      <c r="B1262">
        <v>1262</v>
      </c>
      <c r="C1262" t="s">
        <v>266</v>
      </c>
      <c r="D1262" t="s">
        <v>232</v>
      </c>
      <c r="E1262" s="51">
        <v>66</v>
      </c>
      <c r="F1262" s="51">
        <v>59</v>
      </c>
      <c r="G1262">
        <v>55</v>
      </c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</row>
    <row r="1263" spans="1:54" s="55" customFormat="1" ht="15">
      <c r="A1263" t="str">
        <f t="shared" si="19"/>
        <v>TirolTiefbauspezialist/Tiefbauspezialistin - Schwerpunkt Tunnelbautechnik (gültig bis: 31.08.2026)</v>
      </c>
      <c r="B1263">
        <v>1263</v>
      </c>
      <c r="C1263" t="s">
        <v>266</v>
      </c>
      <c r="D1263" t="s">
        <v>356</v>
      </c>
      <c r="E1263" s="51">
        <v>2</v>
      </c>
      <c r="F1263" s="51">
        <v>1</v>
      </c>
      <c r="G1263">
        <v>4</v>
      </c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</row>
    <row r="1264" spans="1:54" s="55" customFormat="1" ht="15">
      <c r="A1264" t="str">
        <f t="shared" si="19"/>
        <v>TirolTiefbauspezialist/Tiefbauspezialistin (gültig bis: 31.08.2026)</v>
      </c>
      <c r="B1264">
        <v>1264</v>
      </c>
      <c r="C1264" t="s">
        <v>266</v>
      </c>
      <c r="D1264" t="s">
        <v>233</v>
      </c>
      <c r="E1264" s="51">
        <v>7</v>
      </c>
      <c r="F1264" s="51">
        <v>11</v>
      </c>
      <c r="G1264">
        <v>16</v>
      </c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</row>
    <row r="1265" spans="1:54" s="55" customFormat="1" ht="15">
      <c r="A1265" t="str">
        <f t="shared" si="19"/>
        <v>TirolTierärztliche Ordinationsassistenz</v>
      </c>
      <c r="B1265">
        <v>1265</v>
      </c>
      <c r="C1265" t="s">
        <v>266</v>
      </c>
      <c r="D1265" t="s">
        <v>234</v>
      </c>
      <c r="E1265" s="51">
        <v>1</v>
      </c>
      <c r="F1265" s="51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</row>
    <row r="1266" spans="1:54" s="55" customFormat="1" ht="15">
      <c r="A1266" t="str">
        <f t="shared" si="19"/>
        <v>TirolTierpfleger/in</v>
      </c>
      <c r="B1266">
        <v>1266</v>
      </c>
      <c r="C1266" t="s">
        <v>266</v>
      </c>
      <c r="D1266" t="s">
        <v>235</v>
      </c>
      <c r="E1266" s="51">
        <v>2</v>
      </c>
      <c r="F1266" s="51">
        <v>3</v>
      </c>
      <c r="G1266">
        <v>2</v>
      </c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</row>
    <row r="1267" spans="1:54" s="55" customFormat="1" ht="15">
      <c r="A1267" t="str">
        <f t="shared" si="19"/>
        <v>TirolTischlerei - Schwerpunkt Allgemeine Tischlerei</v>
      </c>
      <c r="B1267">
        <v>1267</v>
      </c>
      <c r="C1267" t="s">
        <v>266</v>
      </c>
      <c r="D1267" t="s">
        <v>236</v>
      </c>
      <c r="E1267" s="51">
        <v>173</v>
      </c>
      <c r="F1267" s="51">
        <v>162</v>
      </c>
      <c r="G1267">
        <v>149</v>
      </c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</row>
    <row r="1268" spans="1:54" s="55" customFormat="1" ht="15">
      <c r="A1268" t="str">
        <f t="shared" si="19"/>
        <v>TirolTischlereitechnik - Schwerpunkt Planung</v>
      </c>
      <c r="B1268">
        <v>1268</v>
      </c>
      <c r="C1268" t="s">
        <v>266</v>
      </c>
      <c r="D1268" t="s">
        <v>239</v>
      </c>
      <c r="E1268" s="51">
        <v>43</v>
      </c>
      <c r="F1268" s="51">
        <v>45</v>
      </c>
      <c r="G1268">
        <v>50</v>
      </c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</row>
    <row r="1269" spans="1:54" s="55" customFormat="1" ht="15">
      <c r="A1269" t="str">
        <f t="shared" si="19"/>
        <v>TirolTischlereitechnik - Schwerpunkt Produktion</v>
      </c>
      <c r="B1269">
        <v>1269</v>
      </c>
      <c r="C1269" t="s">
        <v>266</v>
      </c>
      <c r="D1269" t="s">
        <v>240</v>
      </c>
      <c r="E1269" s="51">
        <v>90</v>
      </c>
      <c r="F1269" s="51">
        <v>91</v>
      </c>
      <c r="G1269">
        <v>77</v>
      </c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/>
      <c r="AQ1269"/>
      <c r="AR1269"/>
      <c r="AS1269"/>
      <c r="AT1269"/>
      <c r="AU1269"/>
      <c r="AV1269"/>
      <c r="AW1269"/>
      <c r="AX1269"/>
      <c r="AY1269"/>
      <c r="AZ1269"/>
      <c r="BA1269"/>
      <c r="BB1269"/>
    </row>
    <row r="1270" spans="1:54" s="55" customFormat="1" ht="15">
      <c r="A1270" t="str">
        <f t="shared" si="19"/>
        <v>TirolVeranstaltungstechnik</v>
      </c>
      <c r="B1270">
        <v>1270</v>
      </c>
      <c r="C1270" t="s">
        <v>266</v>
      </c>
      <c r="D1270" t="s">
        <v>243</v>
      </c>
      <c r="E1270" s="51">
        <v>10</v>
      </c>
      <c r="F1270" s="51">
        <v>12</v>
      </c>
      <c r="G1270">
        <v>8</v>
      </c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/>
      <c r="AQ1270"/>
      <c r="AR1270"/>
      <c r="AS1270"/>
      <c r="AT1270"/>
      <c r="AU1270"/>
      <c r="AV1270"/>
      <c r="AW1270"/>
      <c r="AX1270"/>
      <c r="AY1270"/>
      <c r="AZ1270"/>
      <c r="BA1270"/>
      <c r="BB1270"/>
    </row>
    <row r="1271" spans="1:54" s="55" customFormat="1" ht="15">
      <c r="A1271" t="str">
        <f t="shared" si="19"/>
        <v>TirolVermessungs- und Geoinformationstechnik</v>
      </c>
      <c r="B1271">
        <v>1271</v>
      </c>
      <c r="C1271" t="s">
        <v>266</v>
      </c>
      <c r="D1271" t="s">
        <v>246</v>
      </c>
      <c r="E1271" s="51"/>
      <c r="F1271" s="51">
        <v>4</v>
      </c>
      <c r="G1271">
        <v>13</v>
      </c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/>
      <c r="AQ1271"/>
      <c r="AR1271"/>
      <c r="AS1271"/>
      <c r="AT1271"/>
      <c r="AU1271"/>
      <c r="AV1271"/>
      <c r="AW1271"/>
      <c r="AX1271"/>
      <c r="AY1271"/>
      <c r="AZ1271"/>
      <c r="BA1271"/>
      <c r="BB1271"/>
    </row>
    <row r="1272" spans="1:54" s="55" customFormat="1" ht="15">
      <c r="A1272" t="str">
        <f t="shared" si="19"/>
        <v>TirolVermessungstechniker/in (gültig bis: 30.06.2024)</v>
      </c>
      <c r="B1272">
        <v>1272</v>
      </c>
      <c r="C1272" t="s">
        <v>266</v>
      </c>
      <c r="D1272" t="s">
        <v>247</v>
      </c>
      <c r="E1272" s="51">
        <v>21</v>
      </c>
      <c r="F1272" s="51">
        <v>11</v>
      </c>
      <c r="G1272">
        <v>8</v>
      </c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/>
      <c r="AQ1272"/>
      <c r="AR1272"/>
      <c r="AS1272"/>
      <c r="AT1272"/>
      <c r="AU1272"/>
      <c r="AV1272"/>
      <c r="AW1272"/>
      <c r="AX1272"/>
      <c r="AY1272"/>
      <c r="AZ1272"/>
      <c r="BA1272"/>
      <c r="BB1272"/>
    </row>
    <row r="1273" spans="1:54" s="55" customFormat="1" ht="15">
      <c r="A1273" t="str">
        <f t="shared" si="19"/>
        <v>TirolVersicherungskaufmann/Versicherungskauffrau</v>
      </c>
      <c r="B1273">
        <v>1273</v>
      </c>
      <c r="C1273" t="s">
        <v>266</v>
      </c>
      <c r="D1273" t="s">
        <v>249</v>
      </c>
      <c r="E1273" s="51">
        <v>16</v>
      </c>
      <c r="F1273" s="51">
        <v>15</v>
      </c>
      <c r="G1273">
        <v>10</v>
      </c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  <c r="AP1273"/>
      <c r="AQ1273"/>
      <c r="AR1273"/>
      <c r="AS1273"/>
      <c r="AT1273"/>
      <c r="AU1273"/>
      <c r="AV1273"/>
      <c r="AW1273"/>
      <c r="AX1273"/>
      <c r="AY1273"/>
      <c r="AZ1273"/>
      <c r="BA1273"/>
      <c r="BB1273"/>
    </row>
    <row r="1274" spans="1:54" s="55" customFormat="1" ht="15">
      <c r="A1274" t="str">
        <f t="shared" si="19"/>
        <v>TirolVerwaltungsassistent/Verwaltungsassistentin</v>
      </c>
      <c r="B1274">
        <v>1274</v>
      </c>
      <c r="C1274" t="s">
        <v>266</v>
      </c>
      <c r="D1274" t="s">
        <v>250</v>
      </c>
      <c r="E1274" s="51">
        <v>12</v>
      </c>
      <c r="F1274" s="51">
        <v>8</v>
      </c>
      <c r="G1274">
        <v>8</v>
      </c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  <c r="AP1274"/>
      <c r="AQ1274"/>
      <c r="AR1274"/>
      <c r="AS1274"/>
      <c r="AT1274"/>
      <c r="AU1274"/>
      <c r="AV1274"/>
      <c r="AW1274"/>
      <c r="AX1274"/>
      <c r="AY1274"/>
      <c r="AZ1274"/>
      <c r="BA1274"/>
      <c r="BB1274"/>
    </row>
    <row r="1275" spans="1:54" s="55" customFormat="1" ht="15">
      <c r="A1275" t="str">
        <f t="shared" si="19"/>
        <v>TirolWaffenmechaniker/in</v>
      </c>
      <c r="B1275">
        <v>1275</v>
      </c>
      <c r="C1275" t="s">
        <v>266</v>
      </c>
      <c r="D1275" t="s">
        <v>252</v>
      </c>
      <c r="E1275" s="51">
        <v>4</v>
      </c>
      <c r="F1275" s="51">
        <v>2</v>
      </c>
      <c r="G1275">
        <v>2</v>
      </c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  <c r="AP1275"/>
      <c r="AQ1275"/>
      <c r="AR1275"/>
      <c r="AS1275"/>
      <c r="AT1275"/>
      <c r="AU1275"/>
      <c r="AV1275"/>
      <c r="AW1275"/>
      <c r="AX1275"/>
      <c r="AY1275"/>
      <c r="AZ1275"/>
      <c r="BA1275"/>
      <c r="BB1275"/>
    </row>
    <row r="1276" spans="1:54" s="55" customFormat="1" ht="15">
      <c r="A1276" t="str">
        <f t="shared" si="19"/>
        <v>TirolWärme-, Kälte-, Schall- und Brandschutztechnik</v>
      </c>
      <c r="B1276">
        <v>1276</v>
      </c>
      <c r="C1276" t="s">
        <v>266</v>
      </c>
      <c r="D1276" t="s">
        <v>253</v>
      </c>
      <c r="E1276" s="51">
        <v>4</v>
      </c>
      <c r="F1276" s="51">
        <v>4</v>
      </c>
      <c r="G1276">
        <v>2</v>
      </c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  <c r="AP1276"/>
      <c r="AQ1276"/>
      <c r="AR1276"/>
      <c r="AS1276"/>
      <c r="AT1276"/>
      <c r="AU1276"/>
      <c r="AV1276"/>
      <c r="AW1276"/>
      <c r="AX1276"/>
      <c r="AY1276"/>
      <c r="AZ1276"/>
      <c r="BA1276"/>
      <c r="BB1276"/>
    </row>
    <row r="1277" spans="1:54" s="55" customFormat="1" ht="15">
      <c r="A1277" t="str">
        <f t="shared" si="19"/>
        <v>TirolWerkstofftechnik</v>
      </c>
      <c r="B1277">
        <v>1277</v>
      </c>
      <c r="C1277" t="s">
        <v>266</v>
      </c>
      <c r="D1277" t="s">
        <v>255</v>
      </c>
      <c r="E1277" s="51">
        <v>1</v>
      </c>
      <c r="F1277" s="51">
        <v>4</v>
      </c>
      <c r="G1277">
        <v>5</v>
      </c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  <c r="AP1277"/>
      <c r="AQ1277"/>
      <c r="AR1277"/>
      <c r="AS1277"/>
      <c r="AT1277"/>
      <c r="AU1277"/>
      <c r="AV1277"/>
      <c r="AW1277"/>
      <c r="AX1277"/>
      <c r="AY1277"/>
      <c r="AZ1277"/>
      <c r="BA1277"/>
      <c r="BB1277"/>
    </row>
    <row r="1278" spans="1:54" s="55" customFormat="1" ht="15">
      <c r="A1278" t="str">
        <f t="shared" si="19"/>
        <v>TirolZahnärztliche Fachassistenz</v>
      </c>
      <c r="B1278">
        <v>1278</v>
      </c>
      <c r="C1278" t="s">
        <v>266</v>
      </c>
      <c r="D1278" t="s">
        <v>257</v>
      </c>
      <c r="E1278" s="51">
        <v>3</v>
      </c>
      <c r="F1278" s="51">
        <v>1</v>
      </c>
      <c r="G1278">
        <v>1</v>
      </c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  <c r="AL1278"/>
      <c r="AM1278"/>
      <c r="AN1278"/>
      <c r="AO1278"/>
      <c r="AP1278"/>
      <c r="AQ1278"/>
      <c r="AR1278"/>
      <c r="AS1278"/>
      <c r="AT1278"/>
      <c r="AU1278"/>
      <c r="AV1278"/>
      <c r="AW1278"/>
      <c r="AX1278"/>
      <c r="AY1278"/>
      <c r="AZ1278"/>
      <c r="BA1278"/>
      <c r="BB1278"/>
    </row>
    <row r="1279" spans="1:54" s="55" customFormat="1" ht="15">
      <c r="A1279" t="str">
        <f t="shared" si="19"/>
        <v>TirolZahntechnik</v>
      </c>
      <c r="B1279">
        <v>1279</v>
      </c>
      <c r="C1279" t="s">
        <v>266</v>
      </c>
      <c r="D1279" t="s">
        <v>258</v>
      </c>
      <c r="E1279" s="51">
        <v>11</v>
      </c>
      <c r="F1279" s="51">
        <v>13</v>
      </c>
      <c r="G1279">
        <v>13</v>
      </c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  <c r="AP1279"/>
      <c r="AQ1279"/>
      <c r="AR1279"/>
      <c r="AS1279"/>
      <c r="AT1279"/>
      <c r="AU1279"/>
      <c r="AV1279"/>
      <c r="AW1279"/>
      <c r="AX1279"/>
      <c r="AY1279"/>
      <c r="AZ1279"/>
      <c r="BA1279"/>
      <c r="BB1279"/>
    </row>
    <row r="1280" spans="1:54" s="55" customFormat="1" ht="15">
      <c r="A1280" t="str">
        <f t="shared" ref="A1280:A1342" si="20">C1280&amp;D1280</f>
        <v>TirolZimmerei</v>
      </c>
      <c r="B1280">
        <v>1280</v>
      </c>
      <c r="C1280" t="s">
        <v>266</v>
      </c>
      <c r="D1280" t="s">
        <v>23</v>
      </c>
      <c r="E1280" s="51">
        <v>333</v>
      </c>
      <c r="F1280" s="51">
        <v>333</v>
      </c>
      <c r="G1280">
        <v>301</v>
      </c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  <c r="AP1280"/>
      <c r="AQ1280"/>
      <c r="AR1280"/>
      <c r="AS1280"/>
      <c r="AT1280"/>
      <c r="AU1280"/>
      <c r="AV1280"/>
      <c r="AW1280"/>
      <c r="AX1280"/>
      <c r="AY1280"/>
      <c r="AZ1280"/>
      <c r="BA1280"/>
      <c r="BB1280"/>
    </row>
    <row r="1281" spans="1:54" s="55" customFormat="1" ht="15">
      <c r="A1281" t="str">
        <f t="shared" si="20"/>
        <v>TirolZimmereitechnik</v>
      </c>
      <c r="B1281">
        <v>1281</v>
      </c>
      <c r="C1281" t="s">
        <v>266</v>
      </c>
      <c r="D1281" t="s">
        <v>259</v>
      </c>
      <c r="E1281" s="51">
        <v>68</v>
      </c>
      <c r="F1281" s="51">
        <v>91</v>
      </c>
      <c r="G1281">
        <v>82</v>
      </c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Q1281"/>
      <c r="AR1281"/>
      <c r="AS1281"/>
      <c r="AT1281"/>
      <c r="AU1281"/>
      <c r="AV1281"/>
      <c r="AW1281"/>
      <c r="AX1281"/>
      <c r="AY1281"/>
      <c r="AZ1281"/>
      <c r="BA1281"/>
      <c r="BB1281"/>
    </row>
    <row r="1282" spans="1:54" s="55" customFormat="1" ht="15">
      <c r="A1282" t="str">
        <f t="shared" si="20"/>
        <v>TirolLabortechnik</v>
      </c>
      <c r="B1282">
        <v>1282</v>
      </c>
      <c r="C1282" t="s">
        <v>266</v>
      </c>
      <c r="D1282" t="s">
        <v>155</v>
      </c>
      <c r="E1282" s="51">
        <v>37</v>
      </c>
      <c r="F1282" s="51">
        <v>43</v>
      </c>
      <c r="G1282">
        <v>38</v>
      </c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  <c r="AP1282"/>
      <c r="AQ1282"/>
      <c r="AR1282"/>
      <c r="AS1282"/>
      <c r="AT1282"/>
      <c r="AU1282"/>
      <c r="AV1282"/>
      <c r="AW1282"/>
      <c r="AX1282"/>
      <c r="AY1282"/>
      <c r="AZ1282"/>
      <c r="BA1282"/>
      <c r="BB1282"/>
    </row>
    <row r="1283" spans="1:54" s="55" customFormat="1" ht="15">
      <c r="A1283" t="str">
        <f t="shared" si="20"/>
        <v>TirolMaler- und Beschichtungstechnik</v>
      </c>
      <c r="B1283">
        <v>1283</v>
      </c>
      <c r="C1283" t="s">
        <v>266</v>
      </c>
      <c r="D1283" t="s">
        <v>569</v>
      </c>
      <c r="E1283" s="51">
        <v>90</v>
      </c>
      <c r="F1283" s="51">
        <v>84</v>
      </c>
      <c r="G1283">
        <v>76</v>
      </c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/>
      <c r="AR1283"/>
      <c r="AS1283"/>
      <c r="AT1283"/>
      <c r="AU1283"/>
      <c r="AV1283"/>
      <c r="AW1283"/>
      <c r="AX1283"/>
      <c r="AY1283"/>
      <c r="AZ1283"/>
      <c r="BA1283"/>
      <c r="BB1283"/>
    </row>
    <row r="1284" spans="1:54" s="55" customFormat="1" ht="15">
      <c r="A1284" t="str">
        <f t="shared" si="20"/>
        <v>TirolMedienfachkraft</v>
      </c>
      <c r="B1284">
        <v>1284</v>
      </c>
      <c r="C1284" t="s">
        <v>266</v>
      </c>
      <c r="D1284" t="s">
        <v>570</v>
      </c>
      <c r="E1284" s="51">
        <v>18</v>
      </c>
      <c r="F1284" s="51">
        <v>19</v>
      </c>
      <c r="G1284">
        <v>13</v>
      </c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  <c r="AP1284"/>
      <c r="AQ1284"/>
      <c r="AR1284"/>
      <c r="AS1284"/>
      <c r="AT1284"/>
      <c r="AU1284"/>
      <c r="AV1284"/>
      <c r="AW1284"/>
      <c r="AX1284"/>
      <c r="AY1284"/>
      <c r="AZ1284"/>
      <c r="BA1284"/>
      <c r="BB1284"/>
    </row>
    <row r="1285" spans="1:54" s="55" customFormat="1" ht="15">
      <c r="A1285" t="str">
        <f t="shared" si="20"/>
        <v>TirolStraßenerhaltungsfachkraft</v>
      </c>
      <c r="B1285">
        <v>1285</v>
      </c>
      <c r="C1285" t="s">
        <v>266</v>
      </c>
      <c r="D1285" t="s">
        <v>571</v>
      </c>
      <c r="E1285" s="51">
        <v>3</v>
      </c>
      <c r="F1285" s="51">
        <v>5</v>
      </c>
      <c r="G1285">
        <v>6</v>
      </c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Q1285"/>
      <c r="AR1285"/>
      <c r="AS1285"/>
      <c r="AT1285"/>
      <c r="AU1285"/>
      <c r="AV1285"/>
      <c r="AW1285"/>
      <c r="AX1285"/>
      <c r="AY1285"/>
      <c r="AZ1285"/>
      <c r="BA1285"/>
      <c r="BB1285"/>
    </row>
    <row r="1286" spans="1:54" s="55" customFormat="1" ht="15">
      <c r="A1286" t="str">
        <f t="shared" si="20"/>
        <v>TirolBrief-und Paketlogistik</v>
      </c>
      <c r="B1286">
        <v>1286</v>
      </c>
      <c r="C1286" t="s">
        <v>266</v>
      </c>
      <c r="D1286" t="s">
        <v>572</v>
      </c>
      <c r="E1286" s="51"/>
      <c r="F1286" s="51"/>
      <c r="G1286">
        <v>9</v>
      </c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Q1286"/>
      <c r="AR1286"/>
      <c r="AS1286"/>
      <c r="AT1286"/>
      <c r="AU1286"/>
      <c r="AV1286"/>
      <c r="AW1286"/>
      <c r="AX1286"/>
      <c r="AY1286"/>
      <c r="AZ1286"/>
      <c r="BA1286"/>
      <c r="BB1286"/>
    </row>
    <row r="1287" spans="1:54" s="55" customFormat="1" ht="15">
      <c r="A1287" t="str">
        <f t="shared" si="20"/>
        <v>VorarlbergApplikationsentwicklung - Coding</v>
      </c>
      <c r="B1287">
        <v>1287</v>
      </c>
      <c r="C1287" t="s">
        <v>267</v>
      </c>
      <c r="D1287" t="s">
        <v>41</v>
      </c>
      <c r="E1287" s="51">
        <v>37</v>
      </c>
      <c r="F1287" s="51">
        <v>34</v>
      </c>
      <c r="G1287">
        <v>32</v>
      </c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  <c r="AP1287"/>
      <c r="AQ1287"/>
      <c r="AR1287"/>
      <c r="AS1287"/>
      <c r="AT1287"/>
      <c r="AU1287"/>
      <c r="AV1287"/>
      <c r="AW1287"/>
      <c r="AX1287"/>
      <c r="AY1287"/>
      <c r="AZ1287"/>
      <c r="BA1287"/>
      <c r="BB1287"/>
    </row>
    <row r="1288" spans="1:54" s="55" customFormat="1" ht="15">
      <c r="A1288" t="str">
        <f t="shared" si="20"/>
        <v>VorarlbergArchiv-, Bibliotheks- und Informationsassistent/Archiv-, Bibliotheks- und In-formationsassistentin</v>
      </c>
      <c r="B1288">
        <v>1288</v>
      </c>
      <c r="C1288" t="s">
        <v>267</v>
      </c>
      <c r="D1288" t="s">
        <v>42</v>
      </c>
      <c r="E1288" s="51"/>
      <c r="F1288" s="51"/>
      <c r="G1288">
        <v>2</v>
      </c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  <c r="AP1288"/>
      <c r="AQ1288"/>
      <c r="AR1288"/>
      <c r="AS1288"/>
      <c r="AT1288"/>
      <c r="AU1288"/>
      <c r="AV1288"/>
      <c r="AW1288"/>
      <c r="AX1288"/>
      <c r="AY1288"/>
      <c r="AZ1288"/>
      <c r="BA1288"/>
      <c r="BB1288"/>
    </row>
    <row r="1289" spans="1:54" s="55" customFormat="1" ht="15">
      <c r="A1289" t="str">
        <f t="shared" si="20"/>
        <v>VorarlbergAssistent/Assistentin in der Sicherheitsverwaltung (gültig bis: 31.08.2026)</v>
      </c>
      <c r="B1289">
        <v>1289</v>
      </c>
      <c r="C1289" t="s">
        <v>267</v>
      </c>
      <c r="D1289" t="s">
        <v>43</v>
      </c>
      <c r="E1289" s="51"/>
      <c r="F1289" s="51">
        <v>1</v>
      </c>
      <c r="G1289">
        <v>1</v>
      </c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/>
      <c r="AQ1289"/>
      <c r="AR1289"/>
      <c r="AS1289"/>
      <c r="AT1289"/>
      <c r="AU1289"/>
      <c r="AV1289"/>
      <c r="AW1289"/>
      <c r="AX1289"/>
      <c r="AY1289"/>
      <c r="AZ1289"/>
      <c r="BA1289"/>
      <c r="BB1289"/>
    </row>
    <row r="1290" spans="1:54" s="55" customFormat="1" ht="15">
      <c r="A1290" t="str">
        <f t="shared" si="20"/>
        <v>VorarlbergAugenoptik</v>
      </c>
      <c r="B1290">
        <v>1290</v>
      </c>
      <c r="C1290" t="s">
        <v>267</v>
      </c>
      <c r="D1290" t="s">
        <v>44</v>
      </c>
      <c r="E1290" s="51">
        <v>7</v>
      </c>
      <c r="F1290" s="51">
        <v>7</v>
      </c>
      <c r="G1290">
        <v>7</v>
      </c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  <c r="AP1290"/>
      <c r="AQ1290"/>
      <c r="AR1290"/>
      <c r="AS1290"/>
      <c r="AT1290"/>
      <c r="AU1290"/>
      <c r="AV1290"/>
      <c r="AW1290"/>
      <c r="AX1290"/>
      <c r="AY1290"/>
      <c r="AZ1290"/>
      <c r="BA1290"/>
      <c r="BB1290"/>
    </row>
    <row r="1291" spans="1:54" s="55" customFormat="1" ht="15">
      <c r="A1291" t="str">
        <f t="shared" si="20"/>
        <v>VorarlbergBäckerei</v>
      </c>
      <c r="B1291">
        <v>1291</v>
      </c>
      <c r="C1291" t="s">
        <v>267</v>
      </c>
      <c r="D1291" t="s">
        <v>45</v>
      </c>
      <c r="E1291" s="51">
        <v>31</v>
      </c>
      <c r="F1291" s="51">
        <v>27</v>
      </c>
      <c r="G1291">
        <v>21</v>
      </c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  <c r="AP1291"/>
      <c r="AQ1291"/>
      <c r="AR1291"/>
      <c r="AS1291"/>
      <c r="AT1291"/>
      <c r="AU1291"/>
      <c r="AV1291"/>
      <c r="AW1291"/>
      <c r="AX1291"/>
      <c r="AY1291"/>
      <c r="AZ1291"/>
      <c r="BA1291"/>
      <c r="BB1291"/>
    </row>
    <row r="1292" spans="1:54" s="55" customFormat="1" ht="15">
      <c r="A1292" t="str">
        <f t="shared" si="20"/>
        <v>VorarlbergBahnreise- und Mobilitätsservice (gültig bis: 30.06.2026)</v>
      </c>
      <c r="B1292">
        <v>1292</v>
      </c>
      <c r="C1292" t="s">
        <v>267</v>
      </c>
      <c r="D1292" t="s">
        <v>47</v>
      </c>
      <c r="E1292" s="51">
        <v>1</v>
      </c>
      <c r="F1292" s="51">
        <v>1</v>
      </c>
      <c r="G1292">
        <v>1</v>
      </c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  <c r="AP1292"/>
      <c r="AQ1292"/>
      <c r="AR1292"/>
      <c r="AS1292"/>
      <c r="AT1292"/>
      <c r="AU1292"/>
      <c r="AV1292"/>
      <c r="AW1292"/>
      <c r="AX1292"/>
      <c r="AY1292"/>
      <c r="AZ1292"/>
      <c r="BA1292"/>
      <c r="BB1292"/>
    </row>
    <row r="1293" spans="1:54" s="55" customFormat="1" ht="15">
      <c r="A1293" t="str">
        <f t="shared" si="20"/>
        <v>VorarlbergBankkaufmann/Bankkauffrau</v>
      </c>
      <c r="B1293">
        <v>1293</v>
      </c>
      <c r="C1293" t="s">
        <v>267</v>
      </c>
      <c r="D1293" t="s">
        <v>48</v>
      </c>
      <c r="E1293" s="51">
        <v>19</v>
      </c>
      <c r="F1293" s="51">
        <v>23</v>
      </c>
      <c r="G1293">
        <v>30</v>
      </c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  <c r="AP1293"/>
      <c r="AQ1293"/>
      <c r="AR1293"/>
      <c r="AS1293"/>
      <c r="AT1293"/>
      <c r="AU1293"/>
      <c r="AV1293"/>
      <c r="AW1293"/>
      <c r="AX1293"/>
      <c r="AY1293"/>
      <c r="AZ1293"/>
      <c r="BA1293"/>
      <c r="BB1293"/>
    </row>
    <row r="1294" spans="1:54" s="55" customFormat="1" ht="15">
      <c r="A1294" t="str">
        <f t="shared" si="20"/>
        <v>VorarlbergBautechnische Assistenz</v>
      </c>
      <c r="B1294">
        <v>1294</v>
      </c>
      <c r="C1294" t="s">
        <v>267</v>
      </c>
      <c r="D1294" t="s">
        <v>49</v>
      </c>
      <c r="E1294" s="51">
        <v>1</v>
      </c>
      <c r="F1294" s="51">
        <v>3</v>
      </c>
      <c r="G1294">
        <v>4</v>
      </c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/>
      <c r="AL1294"/>
      <c r="AM1294"/>
      <c r="AN1294"/>
      <c r="AO1294"/>
      <c r="AP1294"/>
      <c r="AQ1294"/>
      <c r="AR1294"/>
      <c r="AS1294"/>
      <c r="AT1294"/>
      <c r="AU1294"/>
      <c r="AV1294"/>
      <c r="AW1294"/>
      <c r="AX1294"/>
      <c r="AY1294"/>
      <c r="AZ1294"/>
      <c r="BA1294"/>
      <c r="BB1294"/>
    </row>
    <row r="1295" spans="1:54" s="55" customFormat="1" ht="15">
      <c r="A1295" t="str">
        <f t="shared" si="20"/>
        <v>VorarlbergBautechnischer Zeichner/Bautechnische Zeichnerin</v>
      </c>
      <c r="B1295">
        <v>1295</v>
      </c>
      <c r="C1295" t="s">
        <v>267</v>
      </c>
      <c r="D1295" t="s">
        <v>50</v>
      </c>
      <c r="E1295" s="51">
        <v>29</v>
      </c>
      <c r="F1295" s="51">
        <v>17</v>
      </c>
      <c r="G1295">
        <v>15</v>
      </c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/>
      <c r="AL1295"/>
      <c r="AM1295"/>
      <c r="AN1295"/>
      <c r="AO1295"/>
      <c r="AP1295"/>
      <c r="AQ1295"/>
      <c r="AR1295"/>
      <c r="AS1295"/>
      <c r="AT1295"/>
      <c r="AU1295"/>
      <c r="AV1295"/>
      <c r="AW1295"/>
      <c r="AX1295"/>
      <c r="AY1295"/>
      <c r="AZ1295"/>
      <c r="BA1295"/>
      <c r="BB1295"/>
    </row>
    <row r="1296" spans="1:54" s="55" customFormat="1" ht="15">
      <c r="A1296" t="str">
        <f t="shared" si="20"/>
        <v>VorarlbergBekleidungsgestaltung</v>
      </c>
      <c r="B1296">
        <v>1296</v>
      </c>
      <c r="C1296" t="s">
        <v>267</v>
      </c>
      <c r="D1296" t="s">
        <v>53</v>
      </c>
      <c r="E1296" s="51">
        <v>3</v>
      </c>
      <c r="F1296" s="51">
        <v>1</v>
      </c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  <c r="AP1296"/>
      <c r="AQ1296"/>
      <c r="AR1296"/>
      <c r="AS1296"/>
      <c r="AT1296"/>
      <c r="AU1296"/>
      <c r="AV1296"/>
      <c r="AW1296"/>
      <c r="AX1296"/>
      <c r="AY1296"/>
      <c r="AZ1296"/>
      <c r="BA1296"/>
      <c r="BB1296"/>
    </row>
    <row r="1297" spans="1:54" s="55" customFormat="1" ht="15">
      <c r="A1297" t="str">
        <f t="shared" si="20"/>
        <v>VorarlbergBerufskraftfahrer/Berufskraftfahrerin</v>
      </c>
      <c r="B1297">
        <v>1297</v>
      </c>
      <c r="C1297" t="s">
        <v>267</v>
      </c>
      <c r="D1297" t="s">
        <v>56</v>
      </c>
      <c r="E1297" s="51">
        <v>4</v>
      </c>
      <c r="F1297" s="51">
        <v>8</v>
      </c>
      <c r="G1297">
        <v>4</v>
      </c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  <c r="AP1297"/>
      <c r="AQ1297"/>
      <c r="AR1297"/>
      <c r="AS1297"/>
      <c r="AT1297"/>
      <c r="AU1297"/>
      <c r="AV1297"/>
      <c r="AW1297"/>
      <c r="AX1297"/>
      <c r="AY1297"/>
      <c r="AZ1297"/>
      <c r="BA1297"/>
      <c r="BB1297"/>
    </row>
    <row r="1298" spans="1:54" s="55" customFormat="1" ht="15">
      <c r="A1298" t="str">
        <f t="shared" si="20"/>
        <v>VorarlbergBeschriftungsdesign und Werbetechnik</v>
      </c>
      <c r="B1298">
        <v>1298</v>
      </c>
      <c r="C1298" t="s">
        <v>267</v>
      </c>
      <c r="D1298" t="s">
        <v>57</v>
      </c>
      <c r="E1298" s="51">
        <v>2</v>
      </c>
      <c r="F1298" s="51"/>
      <c r="G1298">
        <v>3</v>
      </c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  <c r="AP1298"/>
      <c r="AQ1298"/>
      <c r="AR1298"/>
      <c r="AS1298"/>
      <c r="AT1298"/>
      <c r="AU1298"/>
      <c r="AV1298"/>
      <c r="AW1298"/>
      <c r="AX1298"/>
      <c r="AY1298"/>
      <c r="AZ1298"/>
      <c r="BA1298"/>
      <c r="BB1298"/>
    </row>
    <row r="1299" spans="1:54" s="55" customFormat="1" ht="15">
      <c r="A1299" t="str">
        <f t="shared" si="20"/>
        <v>VorarlbergBetonfertigteiltechnik</v>
      </c>
      <c r="B1299">
        <v>1299</v>
      </c>
      <c r="C1299" t="s">
        <v>267</v>
      </c>
      <c r="D1299" t="s">
        <v>59</v>
      </c>
      <c r="E1299" s="51">
        <v>6</v>
      </c>
      <c r="F1299" s="51">
        <v>3</v>
      </c>
      <c r="G1299">
        <v>1</v>
      </c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  <c r="AL1299"/>
      <c r="AM1299"/>
      <c r="AN1299"/>
      <c r="AO1299"/>
      <c r="AP1299"/>
      <c r="AQ1299"/>
      <c r="AR1299"/>
      <c r="AS1299"/>
      <c r="AT1299"/>
      <c r="AU1299"/>
      <c r="AV1299"/>
      <c r="AW1299"/>
      <c r="AX1299"/>
      <c r="AY1299"/>
      <c r="AZ1299"/>
      <c r="BA1299"/>
      <c r="BB1299"/>
    </row>
    <row r="1300" spans="1:54" s="55" customFormat="1" ht="15">
      <c r="A1300" t="str">
        <f t="shared" si="20"/>
        <v>VorarlbergBetriebsdienstleister/Betriebsdienstleisterin</v>
      </c>
      <c r="B1300">
        <v>1300</v>
      </c>
      <c r="C1300" t="s">
        <v>267</v>
      </c>
      <c r="D1300" t="s">
        <v>60</v>
      </c>
      <c r="E1300" s="51">
        <v>1</v>
      </c>
      <c r="F1300" s="51">
        <v>1</v>
      </c>
      <c r="G1300">
        <v>1</v>
      </c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  <c r="AP1300"/>
      <c r="AQ1300"/>
      <c r="AR1300"/>
      <c r="AS1300"/>
      <c r="AT1300"/>
      <c r="AU1300"/>
      <c r="AV1300"/>
      <c r="AW1300"/>
      <c r="AX1300"/>
      <c r="AY1300"/>
      <c r="AZ1300"/>
      <c r="BA1300"/>
      <c r="BB1300"/>
    </row>
    <row r="1301" spans="1:54" s="55" customFormat="1" ht="15">
      <c r="A1301" t="str">
        <f t="shared" si="20"/>
        <v>VorarlbergBetriebslogistikkaufmann/Betriebslogistikkauffrau</v>
      </c>
      <c r="B1301">
        <v>1301</v>
      </c>
      <c r="C1301" t="s">
        <v>267</v>
      </c>
      <c r="D1301" t="s">
        <v>61</v>
      </c>
      <c r="E1301" s="51">
        <v>99</v>
      </c>
      <c r="F1301" s="51">
        <v>93</v>
      </c>
      <c r="G1301">
        <v>96</v>
      </c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  <c r="AP1301"/>
      <c r="AQ1301"/>
      <c r="AR1301"/>
      <c r="AS1301"/>
      <c r="AT1301"/>
      <c r="AU1301"/>
      <c r="AV1301"/>
      <c r="AW1301"/>
      <c r="AX1301"/>
      <c r="AY1301"/>
      <c r="AZ1301"/>
      <c r="BA1301"/>
      <c r="BB1301"/>
    </row>
    <row r="1302" spans="1:54" s="55" customFormat="1" ht="15">
      <c r="A1302" t="str">
        <f t="shared" si="20"/>
        <v>VorarlbergBodenleger/in</v>
      </c>
      <c r="B1302">
        <v>1302</v>
      </c>
      <c r="C1302" t="s">
        <v>267</v>
      </c>
      <c r="D1302" t="s">
        <v>66</v>
      </c>
      <c r="E1302" s="51">
        <v>18</v>
      </c>
      <c r="F1302" s="51">
        <v>17</v>
      </c>
      <c r="G1302">
        <v>13</v>
      </c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  <c r="AP1302"/>
      <c r="AQ1302"/>
      <c r="AR1302"/>
      <c r="AS1302"/>
      <c r="AT1302"/>
      <c r="AU1302"/>
      <c r="AV1302"/>
      <c r="AW1302"/>
      <c r="AX1302"/>
      <c r="AY1302"/>
      <c r="AZ1302"/>
      <c r="BA1302"/>
      <c r="BB1302"/>
    </row>
    <row r="1303" spans="1:54" s="55" customFormat="1" ht="15">
      <c r="A1303" t="str">
        <f t="shared" si="20"/>
        <v>VorarlbergBootbauer/in</v>
      </c>
      <c r="B1303">
        <v>1303</v>
      </c>
      <c r="C1303" t="s">
        <v>267</v>
      </c>
      <c r="D1303" t="s">
        <v>67</v>
      </c>
      <c r="E1303" s="51">
        <v>1</v>
      </c>
      <c r="F1303" s="51">
        <v>2</v>
      </c>
      <c r="G1303">
        <v>2</v>
      </c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  <c r="AP1303"/>
      <c r="AQ1303"/>
      <c r="AR1303"/>
      <c r="AS1303"/>
      <c r="AT1303"/>
      <c r="AU1303"/>
      <c r="AV1303"/>
      <c r="AW1303"/>
      <c r="AX1303"/>
      <c r="AY1303"/>
      <c r="AZ1303"/>
      <c r="BA1303"/>
      <c r="BB1303"/>
    </row>
    <row r="1304" spans="1:54" s="55" customFormat="1" ht="15">
      <c r="A1304" t="str">
        <f t="shared" si="20"/>
        <v>VorarlbergBrau- und Getränketechnik</v>
      </c>
      <c r="B1304">
        <v>1304</v>
      </c>
      <c r="C1304" t="s">
        <v>267</v>
      </c>
      <c r="D1304" t="s">
        <v>68</v>
      </c>
      <c r="E1304" s="51">
        <v>5</v>
      </c>
      <c r="F1304" s="51">
        <v>4</v>
      </c>
      <c r="G1304">
        <v>3</v>
      </c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/>
      <c r="AL1304"/>
      <c r="AM1304"/>
      <c r="AN1304"/>
      <c r="AO1304"/>
      <c r="AP1304"/>
      <c r="AQ1304"/>
      <c r="AR1304"/>
      <c r="AS1304"/>
      <c r="AT1304"/>
      <c r="AU1304"/>
      <c r="AV1304"/>
      <c r="AW1304"/>
      <c r="AX1304"/>
      <c r="AY1304"/>
      <c r="AZ1304"/>
      <c r="BA1304"/>
      <c r="BB1304"/>
    </row>
    <row r="1305" spans="1:54" s="55" customFormat="1" ht="15">
      <c r="A1305" t="str">
        <f t="shared" si="20"/>
        <v>VorarlbergBuch- und Medienwirtschaft</v>
      </c>
      <c r="B1305">
        <v>1305</v>
      </c>
      <c r="C1305" t="s">
        <v>267</v>
      </c>
      <c r="D1305" t="s">
        <v>70</v>
      </c>
      <c r="E1305" s="51">
        <v>1</v>
      </c>
      <c r="F1305" s="51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/>
      <c r="AL1305"/>
      <c r="AM1305"/>
      <c r="AN1305"/>
      <c r="AO1305"/>
      <c r="AP1305"/>
      <c r="AQ1305"/>
      <c r="AR1305"/>
      <c r="AS1305"/>
      <c r="AT1305"/>
      <c r="AU1305"/>
      <c r="AV1305"/>
      <c r="AW1305"/>
      <c r="AX1305"/>
      <c r="AY1305"/>
      <c r="AZ1305"/>
      <c r="BA1305"/>
      <c r="BB1305"/>
    </row>
    <row r="1306" spans="1:54" s="55" customFormat="1" ht="15">
      <c r="A1306" t="str">
        <f t="shared" si="20"/>
        <v>VorarlbergBuchbindetechnik und Postpresstechnologie</v>
      </c>
      <c r="B1306">
        <v>1306</v>
      </c>
      <c r="C1306" t="s">
        <v>267</v>
      </c>
      <c r="D1306" t="s">
        <v>71</v>
      </c>
      <c r="E1306" s="51">
        <v>6</v>
      </c>
      <c r="F1306" s="51">
        <v>4</v>
      </c>
      <c r="G1306">
        <v>2</v>
      </c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  <c r="AH1306"/>
      <c r="AI1306"/>
      <c r="AJ1306"/>
      <c r="AK1306"/>
      <c r="AL1306"/>
      <c r="AM1306"/>
      <c r="AN1306"/>
      <c r="AO1306"/>
      <c r="AP1306"/>
      <c r="AQ1306"/>
      <c r="AR1306"/>
      <c r="AS1306"/>
      <c r="AT1306"/>
      <c r="AU1306"/>
      <c r="AV1306"/>
      <c r="AW1306"/>
      <c r="AX1306"/>
      <c r="AY1306"/>
      <c r="AZ1306"/>
      <c r="BA1306"/>
      <c r="BB1306"/>
    </row>
    <row r="1307" spans="1:54" s="55" customFormat="1" ht="15">
      <c r="A1307" t="str">
        <f t="shared" si="20"/>
        <v>VorarlbergBüchsenmacher/in</v>
      </c>
      <c r="B1307">
        <v>1307</v>
      </c>
      <c r="C1307" t="s">
        <v>267</v>
      </c>
      <c r="D1307" t="s">
        <v>72</v>
      </c>
      <c r="E1307" s="51"/>
      <c r="F1307" s="51">
        <v>1</v>
      </c>
      <c r="G1307">
        <v>1</v>
      </c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  <c r="AI1307"/>
      <c r="AJ1307"/>
      <c r="AK1307"/>
      <c r="AL1307"/>
      <c r="AM1307"/>
      <c r="AN1307"/>
      <c r="AO1307"/>
      <c r="AP1307"/>
      <c r="AQ1307"/>
      <c r="AR1307"/>
      <c r="AS1307"/>
      <c r="AT1307"/>
      <c r="AU1307"/>
      <c r="AV1307"/>
      <c r="AW1307"/>
      <c r="AX1307"/>
      <c r="AY1307"/>
      <c r="AZ1307"/>
      <c r="BA1307"/>
      <c r="BB1307"/>
    </row>
    <row r="1308" spans="1:54" s="55" customFormat="1" ht="15">
      <c r="A1308" t="str">
        <f t="shared" si="20"/>
        <v>VorarlbergBürokaufmann/Bürokauffrau</v>
      </c>
      <c r="B1308">
        <v>1308</v>
      </c>
      <c r="C1308" t="s">
        <v>267</v>
      </c>
      <c r="D1308" t="s">
        <v>73</v>
      </c>
      <c r="E1308" s="51">
        <v>47</v>
      </c>
      <c r="F1308" s="51">
        <v>42</v>
      </c>
      <c r="G1308">
        <v>40</v>
      </c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  <c r="AI1308"/>
      <c r="AJ1308"/>
      <c r="AK1308"/>
      <c r="AL1308"/>
      <c r="AM1308"/>
      <c r="AN1308"/>
      <c r="AO1308"/>
      <c r="AP1308"/>
      <c r="AQ1308"/>
      <c r="AR1308"/>
      <c r="AS1308"/>
      <c r="AT1308"/>
      <c r="AU1308"/>
      <c r="AV1308"/>
      <c r="AW1308"/>
      <c r="AX1308"/>
      <c r="AY1308"/>
      <c r="AZ1308"/>
      <c r="BA1308"/>
      <c r="BB1308"/>
    </row>
    <row r="1309" spans="1:54" s="55" customFormat="1" ht="15">
      <c r="A1309" t="str">
        <f t="shared" si="20"/>
        <v>VorarlbergChemieverfahrenstechnik</v>
      </c>
      <c r="B1309">
        <v>1309</v>
      </c>
      <c r="C1309" t="s">
        <v>267</v>
      </c>
      <c r="D1309" t="s">
        <v>75</v>
      </c>
      <c r="E1309" s="51"/>
      <c r="F1309" s="51">
        <v>1</v>
      </c>
      <c r="G1309">
        <v>1</v>
      </c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  <c r="AI1309"/>
      <c r="AJ1309"/>
      <c r="AK1309"/>
      <c r="AL1309"/>
      <c r="AM1309"/>
      <c r="AN1309"/>
      <c r="AO1309"/>
      <c r="AP1309"/>
      <c r="AQ1309"/>
      <c r="AR1309"/>
      <c r="AS1309"/>
      <c r="AT1309"/>
      <c r="AU1309"/>
      <c r="AV1309"/>
      <c r="AW1309"/>
      <c r="AX1309"/>
      <c r="AY1309"/>
      <c r="AZ1309"/>
      <c r="BA1309"/>
      <c r="BB1309"/>
    </row>
    <row r="1310" spans="1:54" s="55" customFormat="1" ht="15">
      <c r="A1310" t="str">
        <f t="shared" si="20"/>
        <v>VorarlbergDachdecker/Dachdeckerin</v>
      </c>
      <c r="B1310">
        <v>1310</v>
      </c>
      <c r="C1310" t="s">
        <v>267</v>
      </c>
      <c r="D1310" t="s">
        <v>78</v>
      </c>
      <c r="E1310" s="51">
        <v>31</v>
      </c>
      <c r="F1310" s="51">
        <v>36</v>
      </c>
      <c r="G1310">
        <v>38</v>
      </c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/>
      <c r="AL1310"/>
      <c r="AM1310"/>
      <c r="AN1310"/>
      <c r="AO1310"/>
      <c r="AP1310"/>
      <c r="AQ1310"/>
      <c r="AR1310"/>
      <c r="AS1310"/>
      <c r="AT1310"/>
      <c r="AU1310"/>
      <c r="AV1310"/>
      <c r="AW1310"/>
      <c r="AX1310"/>
      <c r="AY1310"/>
      <c r="AZ1310"/>
      <c r="BA1310"/>
      <c r="BB1310"/>
    </row>
    <row r="1311" spans="1:54" s="55" customFormat="1" ht="15">
      <c r="A1311" t="str">
        <f t="shared" si="20"/>
        <v>VorarlbergDestillateur/in</v>
      </c>
      <c r="B1311">
        <v>1311</v>
      </c>
      <c r="C1311" t="s">
        <v>267</v>
      </c>
      <c r="D1311" t="s">
        <v>79</v>
      </c>
      <c r="E1311" s="51">
        <v>2</v>
      </c>
      <c r="F1311" s="51">
        <v>1</v>
      </c>
      <c r="G1311">
        <v>2</v>
      </c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  <c r="AI1311"/>
      <c r="AJ1311"/>
      <c r="AK1311"/>
      <c r="AL1311"/>
      <c r="AM1311"/>
      <c r="AN1311"/>
      <c r="AO1311"/>
      <c r="AP1311"/>
      <c r="AQ1311"/>
      <c r="AR1311"/>
      <c r="AS1311"/>
      <c r="AT1311"/>
      <c r="AU1311"/>
      <c r="AV1311"/>
      <c r="AW1311"/>
      <c r="AX1311"/>
      <c r="AY1311"/>
      <c r="AZ1311"/>
      <c r="BA1311"/>
      <c r="BB1311"/>
    </row>
    <row r="1312" spans="1:54" s="55" customFormat="1" ht="15">
      <c r="A1312" t="str">
        <f t="shared" si="20"/>
        <v>VorarlbergDrogist/Drogistin</v>
      </c>
      <c r="B1312">
        <v>1312</v>
      </c>
      <c r="C1312" t="s">
        <v>267</v>
      </c>
      <c r="D1312" t="s">
        <v>80</v>
      </c>
      <c r="E1312" s="51">
        <v>2</v>
      </c>
      <c r="F1312" s="51"/>
      <c r="G1312">
        <v>1</v>
      </c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  <c r="AH1312"/>
      <c r="AI1312"/>
      <c r="AJ1312"/>
      <c r="AK1312"/>
      <c r="AL1312"/>
      <c r="AM1312"/>
      <c r="AN1312"/>
      <c r="AO1312"/>
      <c r="AP1312"/>
      <c r="AQ1312"/>
      <c r="AR1312"/>
      <c r="AS1312"/>
      <c r="AT1312"/>
      <c r="AU1312"/>
      <c r="AV1312"/>
      <c r="AW1312"/>
      <c r="AX1312"/>
      <c r="AY1312"/>
      <c r="AZ1312"/>
      <c r="BA1312"/>
      <c r="BB1312"/>
    </row>
    <row r="1313" spans="1:54" s="55" customFormat="1" ht="15">
      <c r="A1313" t="str">
        <f t="shared" si="20"/>
        <v>VorarlbergDrucktechnik</v>
      </c>
      <c r="B1313">
        <v>1313</v>
      </c>
      <c r="C1313" t="s">
        <v>267</v>
      </c>
      <c r="D1313" t="s">
        <v>81</v>
      </c>
      <c r="E1313" s="51">
        <v>22</v>
      </c>
      <c r="F1313" s="51">
        <v>20</v>
      </c>
      <c r="G1313">
        <v>17</v>
      </c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/>
      <c r="AL1313"/>
      <c r="AM1313"/>
      <c r="AN1313"/>
      <c r="AO1313"/>
      <c r="AP1313"/>
      <c r="AQ1313"/>
      <c r="AR1313"/>
      <c r="AS1313"/>
      <c r="AT1313"/>
      <c r="AU1313"/>
      <c r="AV1313"/>
      <c r="AW1313"/>
      <c r="AX1313"/>
      <c r="AY1313"/>
      <c r="AZ1313"/>
      <c r="BA1313"/>
      <c r="BB1313"/>
    </row>
    <row r="1314" spans="1:54" s="55" customFormat="1" ht="15">
      <c r="A1314" t="str">
        <f t="shared" si="20"/>
        <v>VorarlbergDruckvorstufentechniker/in</v>
      </c>
      <c r="B1314">
        <v>1314</v>
      </c>
      <c r="C1314" t="s">
        <v>267</v>
      </c>
      <c r="D1314" t="s">
        <v>82</v>
      </c>
      <c r="E1314" s="51">
        <v>8</v>
      </c>
      <c r="F1314" s="51">
        <v>6</v>
      </c>
      <c r="G1314">
        <v>7</v>
      </c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/>
      <c r="AL1314"/>
      <c r="AM1314"/>
      <c r="AN1314"/>
      <c r="AO1314"/>
      <c r="AP1314"/>
      <c r="AQ1314"/>
      <c r="AR1314"/>
      <c r="AS1314"/>
      <c r="AT1314"/>
      <c r="AU1314"/>
      <c r="AV1314"/>
      <c r="AW1314"/>
      <c r="AX1314"/>
      <c r="AY1314"/>
      <c r="AZ1314"/>
      <c r="BA1314"/>
      <c r="BB1314"/>
    </row>
    <row r="1315" spans="1:54" s="55" customFormat="1" ht="15">
      <c r="A1315" t="str">
        <f t="shared" si="20"/>
        <v>VorarlbergE-Commerce-Kaufmann/E-Commerce-Kauffrau</v>
      </c>
      <c r="B1315">
        <v>1315</v>
      </c>
      <c r="C1315" t="s">
        <v>267</v>
      </c>
      <c r="D1315" t="s">
        <v>83</v>
      </c>
      <c r="E1315" s="51">
        <v>8</v>
      </c>
      <c r="F1315" s="51">
        <v>7</v>
      </c>
      <c r="G1315">
        <v>5</v>
      </c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  <c r="AI1315"/>
      <c r="AJ1315"/>
      <c r="AK1315"/>
      <c r="AL1315"/>
      <c r="AM1315"/>
      <c r="AN1315"/>
      <c r="AO1315"/>
      <c r="AP1315"/>
      <c r="AQ1315"/>
      <c r="AR1315"/>
      <c r="AS1315"/>
      <c r="AT1315"/>
      <c r="AU1315"/>
      <c r="AV1315"/>
      <c r="AW1315"/>
      <c r="AX1315"/>
      <c r="AY1315"/>
      <c r="AZ1315"/>
      <c r="BA1315"/>
      <c r="BB1315"/>
    </row>
    <row r="1316" spans="1:54" s="55" customFormat="1" ht="15">
      <c r="A1316" t="str">
        <f t="shared" si="20"/>
        <v>VorarlbergEDV-Kaufmann/-frau</v>
      </c>
      <c r="B1316">
        <v>1316</v>
      </c>
      <c r="C1316" t="s">
        <v>267</v>
      </c>
      <c r="D1316" t="s">
        <v>84</v>
      </c>
      <c r="E1316" s="51">
        <v>2</v>
      </c>
      <c r="F1316" s="51">
        <v>1</v>
      </c>
      <c r="G1316">
        <v>2</v>
      </c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F1316"/>
      <c r="AG1316"/>
      <c r="AH1316"/>
      <c r="AI1316"/>
      <c r="AJ1316"/>
      <c r="AK1316"/>
      <c r="AL1316"/>
      <c r="AM1316"/>
      <c r="AN1316"/>
      <c r="AO1316"/>
      <c r="AP1316"/>
      <c r="AQ1316"/>
      <c r="AR1316"/>
      <c r="AS1316"/>
      <c r="AT1316"/>
      <c r="AU1316"/>
      <c r="AV1316"/>
      <c r="AW1316"/>
      <c r="AX1316"/>
      <c r="AY1316"/>
      <c r="AZ1316"/>
      <c r="BA1316"/>
      <c r="BB1316"/>
    </row>
    <row r="1317" spans="1:54" s="55" customFormat="1" ht="15">
      <c r="A1317" t="str">
        <f t="shared" si="20"/>
        <v>VorarlbergEinzelhandel</v>
      </c>
      <c r="B1317">
        <v>1317</v>
      </c>
      <c r="C1317" t="s">
        <v>267</v>
      </c>
      <c r="D1317" t="s">
        <v>86</v>
      </c>
      <c r="E1317" s="51">
        <v>228</v>
      </c>
      <c r="F1317" s="51">
        <v>215</v>
      </c>
      <c r="G1317">
        <v>204</v>
      </c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/>
      <c r="AL1317"/>
      <c r="AM1317"/>
      <c r="AN1317"/>
      <c r="AO1317"/>
      <c r="AP1317"/>
      <c r="AQ1317"/>
      <c r="AR1317"/>
      <c r="AS1317"/>
      <c r="AT1317"/>
      <c r="AU1317"/>
      <c r="AV1317"/>
      <c r="AW1317"/>
      <c r="AX1317"/>
      <c r="AY1317"/>
      <c r="AZ1317"/>
      <c r="BA1317"/>
      <c r="BB1317"/>
    </row>
    <row r="1318" spans="1:54" s="55" customFormat="1" ht="15">
      <c r="A1318" t="str">
        <f t="shared" si="20"/>
        <v>VorarlbergElektronik</v>
      </c>
      <c r="B1318">
        <v>1318</v>
      </c>
      <c r="C1318" t="s">
        <v>267</v>
      </c>
      <c r="D1318" t="s">
        <v>88</v>
      </c>
      <c r="E1318" s="51">
        <v>33</v>
      </c>
      <c r="F1318" s="51">
        <v>40</v>
      </c>
      <c r="G1318">
        <v>41</v>
      </c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  <c r="AI1318"/>
      <c r="AJ1318"/>
      <c r="AK1318"/>
      <c r="AL1318"/>
      <c r="AM1318"/>
      <c r="AN1318"/>
      <c r="AO1318"/>
      <c r="AP1318"/>
      <c r="AQ1318"/>
      <c r="AR1318"/>
      <c r="AS1318"/>
      <c r="AT1318"/>
      <c r="AU1318"/>
      <c r="AV1318"/>
      <c r="AW1318"/>
      <c r="AX1318"/>
      <c r="AY1318"/>
      <c r="AZ1318"/>
      <c r="BA1318"/>
      <c r="BB1318"/>
    </row>
    <row r="1319" spans="1:54" s="55" customFormat="1" ht="15">
      <c r="A1319" t="str">
        <f t="shared" si="20"/>
        <v>VorarlbergElektrotechnik</v>
      </c>
      <c r="B1319">
        <v>1319</v>
      </c>
      <c r="C1319" t="s">
        <v>267</v>
      </c>
      <c r="D1319" t="s">
        <v>89</v>
      </c>
      <c r="E1319" s="51">
        <v>583</v>
      </c>
      <c r="F1319" s="51">
        <v>570</v>
      </c>
      <c r="G1319">
        <v>543</v>
      </c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/>
      <c r="AL1319"/>
      <c r="AM1319"/>
      <c r="AN1319"/>
      <c r="AO1319"/>
      <c r="AP1319"/>
      <c r="AQ1319"/>
      <c r="AR1319"/>
      <c r="AS1319"/>
      <c r="AT1319"/>
      <c r="AU1319"/>
      <c r="AV1319"/>
      <c r="AW1319"/>
      <c r="AX1319"/>
      <c r="AY1319"/>
      <c r="AZ1319"/>
      <c r="BA1319"/>
      <c r="BB1319"/>
    </row>
    <row r="1320" spans="1:54" s="55" customFormat="1" ht="15">
      <c r="A1320" t="str">
        <f t="shared" si="20"/>
        <v>VorarlbergFahrradmechatronik (gültig bis: 31.12.2026)</v>
      </c>
      <c r="B1320">
        <v>1320</v>
      </c>
      <c r="C1320" t="s">
        <v>267</v>
      </c>
      <c r="D1320" t="s">
        <v>92</v>
      </c>
      <c r="E1320" s="51">
        <v>28</v>
      </c>
      <c r="F1320" s="51">
        <v>31</v>
      </c>
      <c r="G1320">
        <v>20</v>
      </c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/>
      <c r="AL1320"/>
      <c r="AM1320"/>
      <c r="AN1320"/>
      <c r="AO1320"/>
      <c r="AP1320"/>
      <c r="AQ1320"/>
      <c r="AR1320"/>
      <c r="AS1320"/>
      <c r="AT1320"/>
      <c r="AU1320"/>
      <c r="AV1320"/>
      <c r="AW1320"/>
      <c r="AX1320"/>
      <c r="AY1320"/>
      <c r="AZ1320"/>
      <c r="BA1320"/>
      <c r="BB1320"/>
    </row>
    <row r="1321" spans="1:54" s="55" customFormat="1" ht="15">
      <c r="A1321" t="str">
        <f t="shared" si="20"/>
        <v>VorarlbergFertigungsmesstechnik (gültig bis: 31.08.2027)</v>
      </c>
      <c r="B1321">
        <v>1321</v>
      </c>
      <c r="C1321" t="s">
        <v>267</v>
      </c>
      <c r="D1321" t="s">
        <v>98</v>
      </c>
      <c r="E1321" s="51">
        <v>10</v>
      </c>
      <c r="F1321" s="51">
        <v>10</v>
      </c>
      <c r="G1321">
        <v>10</v>
      </c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  <c r="AJ1321"/>
      <c r="AK1321"/>
      <c r="AL1321"/>
      <c r="AM1321"/>
      <c r="AN1321"/>
      <c r="AO1321"/>
      <c r="AP1321"/>
      <c r="AQ1321"/>
      <c r="AR1321"/>
      <c r="AS1321"/>
      <c r="AT1321"/>
      <c r="AU1321"/>
      <c r="AV1321"/>
      <c r="AW1321"/>
      <c r="AX1321"/>
      <c r="AY1321"/>
      <c r="AZ1321"/>
      <c r="BA1321"/>
      <c r="BB1321"/>
    </row>
    <row r="1322" spans="1:54" s="55" customFormat="1" ht="15">
      <c r="A1322" t="str">
        <f t="shared" si="20"/>
        <v>VorarlbergFinanz- und Rechnungswesenassistenz</v>
      </c>
      <c r="B1322">
        <v>1322</v>
      </c>
      <c r="C1322" t="s">
        <v>267</v>
      </c>
      <c r="D1322" t="s">
        <v>99</v>
      </c>
      <c r="E1322" s="51"/>
      <c r="F1322" s="51">
        <v>1</v>
      </c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/>
      <c r="AL1322"/>
      <c r="AM1322"/>
      <c r="AN1322"/>
      <c r="AO1322"/>
      <c r="AP1322"/>
      <c r="AQ1322"/>
      <c r="AR1322"/>
      <c r="AS1322"/>
      <c r="AT1322"/>
      <c r="AU1322"/>
      <c r="AV1322"/>
      <c r="AW1322"/>
      <c r="AX1322"/>
      <c r="AY1322"/>
      <c r="AZ1322"/>
      <c r="BA1322"/>
      <c r="BB1322"/>
    </row>
    <row r="1323" spans="1:54" s="55" customFormat="1" ht="15">
      <c r="A1323" t="str">
        <f t="shared" si="20"/>
        <v>VorarlbergFinanzdienstleistungskaufmann/ Finanzdienstleistungskauffrau</v>
      </c>
      <c r="B1323">
        <v>1323</v>
      </c>
      <c r="C1323" t="s">
        <v>267</v>
      </c>
      <c r="D1323" t="s">
        <v>100</v>
      </c>
      <c r="E1323" s="51"/>
      <c r="F1323" s="51">
        <v>1</v>
      </c>
      <c r="G1323">
        <v>1</v>
      </c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/>
      <c r="AL1323"/>
      <c r="AM1323"/>
      <c r="AN1323"/>
      <c r="AO1323"/>
      <c r="AP1323"/>
      <c r="AQ1323"/>
      <c r="AR1323"/>
      <c r="AS1323"/>
      <c r="AT1323"/>
      <c r="AU1323"/>
      <c r="AV1323"/>
      <c r="AW1323"/>
      <c r="AX1323"/>
      <c r="AY1323"/>
      <c r="AZ1323"/>
      <c r="BA1323"/>
      <c r="BB1323"/>
    </row>
    <row r="1324" spans="1:54" s="55" customFormat="1" ht="15">
      <c r="A1324" t="str">
        <f t="shared" si="20"/>
        <v>VorarlbergFitnessbetreuung</v>
      </c>
      <c r="B1324">
        <v>1324</v>
      </c>
      <c r="C1324" t="s">
        <v>267</v>
      </c>
      <c r="D1324" t="s">
        <v>101</v>
      </c>
      <c r="E1324" s="51">
        <v>17</v>
      </c>
      <c r="F1324" s="51">
        <v>11</v>
      </c>
      <c r="G1324">
        <v>10</v>
      </c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/>
      <c r="AL1324"/>
      <c r="AM1324"/>
      <c r="AN1324"/>
      <c r="AO1324"/>
      <c r="AP1324"/>
      <c r="AQ1324"/>
      <c r="AR1324"/>
      <c r="AS1324"/>
      <c r="AT1324"/>
      <c r="AU1324"/>
      <c r="AV1324"/>
      <c r="AW1324"/>
      <c r="AX1324"/>
      <c r="AY1324"/>
      <c r="AZ1324"/>
      <c r="BA1324"/>
      <c r="BB1324"/>
    </row>
    <row r="1325" spans="1:54" s="55" customFormat="1" ht="15">
      <c r="A1325" t="str">
        <f t="shared" si="20"/>
        <v>VorarlbergFleischverarbeitung</v>
      </c>
      <c r="B1325">
        <v>1325</v>
      </c>
      <c r="C1325" t="s">
        <v>267</v>
      </c>
      <c r="D1325" t="s">
        <v>103</v>
      </c>
      <c r="E1325" s="51">
        <v>14</v>
      </c>
      <c r="F1325" s="51">
        <v>16</v>
      </c>
      <c r="G1325">
        <v>14</v>
      </c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/>
      <c r="AL1325"/>
      <c r="AM1325"/>
      <c r="AN1325"/>
      <c r="AO1325"/>
      <c r="AP1325"/>
      <c r="AQ1325"/>
      <c r="AR1325"/>
      <c r="AS1325"/>
      <c r="AT1325"/>
      <c r="AU1325"/>
      <c r="AV1325"/>
      <c r="AW1325"/>
      <c r="AX1325"/>
      <c r="AY1325"/>
      <c r="AZ1325"/>
      <c r="BA1325"/>
      <c r="BB1325"/>
    </row>
    <row r="1326" spans="1:54" s="55" customFormat="1" ht="15">
      <c r="A1326" t="str">
        <f t="shared" si="20"/>
        <v>VorarlbergFleischverkauf</v>
      </c>
      <c r="B1326">
        <v>1326</v>
      </c>
      <c r="C1326" t="s">
        <v>267</v>
      </c>
      <c r="D1326" t="s">
        <v>104</v>
      </c>
      <c r="E1326" s="51"/>
      <c r="F1326" s="51"/>
      <c r="G1326">
        <v>1</v>
      </c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/>
      <c r="AL1326"/>
      <c r="AM1326"/>
      <c r="AN1326"/>
      <c r="AO1326"/>
      <c r="AP1326"/>
      <c r="AQ1326"/>
      <c r="AR1326"/>
      <c r="AS1326"/>
      <c r="AT1326"/>
      <c r="AU1326"/>
      <c r="AV1326"/>
      <c r="AW1326"/>
      <c r="AX1326"/>
      <c r="AY1326"/>
      <c r="AZ1326"/>
      <c r="BA1326"/>
      <c r="BB1326"/>
    </row>
    <row r="1327" spans="1:54" s="55" customFormat="1" ht="15">
      <c r="A1327" t="str">
        <f t="shared" si="20"/>
        <v>VorarlbergForsttechnik</v>
      </c>
      <c r="B1327">
        <v>1327</v>
      </c>
      <c r="C1327" t="s">
        <v>267</v>
      </c>
      <c r="D1327" t="s">
        <v>106</v>
      </c>
      <c r="E1327" s="51">
        <v>5</v>
      </c>
      <c r="F1327" s="51">
        <v>8</v>
      </c>
      <c r="G1327">
        <v>11</v>
      </c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  <c r="AI1327"/>
      <c r="AJ1327"/>
      <c r="AK1327"/>
      <c r="AL1327"/>
      <c r="AM1327"/>
      <c r="AN1327"/>
      <c r="AO1327"/>
      <c r="AP1327"/>
      <c r="AQ1327"/>
      <c r="AR1327"/>
      <c r="AS1327"/>
      <c r="AT1327"/>
      <c r="AU1327"/>
      <c r="AV1327"/>
      <c r="AW1327"/>
      <c r="AX1327"/>
      <c r="AY1327"/>
      <c r="AZ1327"/>
      <c r="BA1327"/>
      <c r="BB1327"/>
    </row>
    <row r="1328" spans="1:54" s="55" customFormat="1" ht="15">
      <c r="A1328" t="str">
        <f t="shared" si="20"/>
        <v>VorarlbergFoto- und Multimediakaufmann/-frau</v>
      </c>
      <c r="B1328">
        <v>1328</v>
      </c>
      <c r="C1328" t="s">
        <v>267</v>
      </c>
      <c r="D1328" t="s">
        <v>107</v>
      </c>
      <c r="E1328" s="51">
        <v>1</v>
      </c>
      <c r="F1328" s="51">
        <v>1</v>
      </c>
      <c r="G1328">
        <v>2</v>
      </c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  <c r="AP1328"/>
      <c r="AQ1328"/>
      <c r="AR1328"/>
      <c r="AS1328"/>
      <c r="AT1328"/>
      <c r="AU1328"/>
      <c r="AV1328"/>
      <c r="AW1328"/>
      <c r="AX1328"/>
      <c r="AY1328"/>
      <c r="AZ1328"/>
      <c r="BA1328"/>
      <c r="BB1328"/>
    </row>
    <row r="1329" spans="1:54" s="55" customFormat="1" ht="15">
      <c r="A1329" t="str">
        <f t="shared" si="20"/>
        <v>VorarlbergFriseur (Stylist)/Friseurin (Stylistin)</v>
      </c>
      <c r="B1329">
        <v>1329</v>
      </c>
      <c r="C1329" t="s">
        <v>267</v>
      </c>
      <c r="D1329" t="s">
        <v>109</v>
      </c>
      <c r="E1329" s="51">
        <v>17</v>
      </c>
      <c r="F1329" s="51">
        <v>15</v>
      </c>
      <c r="G1329">
        <v>11</v>
      </c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/>
      <c r="AL1329"/>
      <c r="AM1329"/>
      <c r="AN1329"/>
      <c r="AO1329"/>
      <c r="AP1329"/>
      <c r="AQ1329"/>
      <c r="AR1329"/>
      <c r="AS1329"/>
      <c r="AT1329"/>
      <c r="AU1329"/>
      <c r="AV1329"/>
      <c r="AW1329"/>
      <c r="AX1329"/>
      <c r="AY1329"/>
      <c r="AZ1329"/>
      <c r="BA1329"/>
      <c r="BB1329"/>
    </row>
    <row r="1330" spans="1:54" s="55" customFormat="1" ht="15">
      <c r="A1330" t="str">
        <f t="shared" si="20"/>
        <v>VorarlbergGarten- und Grünflächengestaltung</v>
      </c>
      <c r="B1330">
        <v>1330</v>
      </c>
      <c r="C1330" t="s">
        <v>267</v>
      </c>
      <c r="D1330" t="s">
        <v>110</v>
      </c>
      <c r="E1330" s="51">
        <v>14</v>
      </c>
      <c r="F1330" s="51">
        <v>15</v>
      </c>
      <c r="G1330">
        <v>14</v>
      </c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  <c r="AP1330"/>
      <c r="AQ1330"/>
      <c r="AR1330"/>
      <c r="AS1330"/>
      <c r="AT1330"/>
      <c r="AU1330"/>
      <c r="AV1330"/>
      <c r="AW1330"/>
      <c r="AX1330"/>
      <c r="AY1330"/>
      <c r="AZ1330"/>
      <c r="BA1330"/>
      <c r="BB1330"/>
    </row>
    <row r="1331" spans="1:54" s="55" customFormat="1" ht="15">
      <c r="A1331" t="str">
        <f t="shared" si="20"/>
        <v>VorarlbergGastronomiefachmann/Gastronomiefachfrau</v>
      </c>
      <c r="B1331">
        <v>1331</v>
      </c>
      <c r="C1331" t="s">
        <v>267</v>
      </c>
      <c r="D1331" t="s">
        <v>111</v>
      </c>
      <c r="E1331" s="51">
        <v>13</v>
      </c>
      <c r="F1331" s="51">
        <v>16</v>
      </c>
      <c r="G1331">
        <v>20</v>
      </c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  <c r="AP1331"/>
      <c r="AQ1331"/>
      <c r="AR1331"/>
      <c r="AS1331"/>
      <c r="AT1331"/>
      <c r="AU1331"/>
      <c r="AV1331"/>
      <c r="AW1331"/>
      <c r="AX1331"/>
      <c r="AY1331"/>
      <c r="AZ1331"/>
      <c r="BA1331"/>
      <c r="BB1331"/>
    </row>
    <row r="1332" spans="1:54" s="55" customFormat="1" ht="15">
      <c r="A1332" t="str">
        <f t="shared" si="20"/>
        <v>VorarlbergGeoinformationstechnik (gültig bis: 30.06.2024)</v>
      </c>
      <c r="B1332">
        <v>1332</v>
      </c>
      <c r="C1332" t="s">
        <v>267</v>
      </c>
      <c r="D1332" t="s">
        <v>112</v>
      </c>
      <c r="E1332" s="51">
        <v>3</v>
      </c>
      <c r="F1332" s="51">
        <v>1</v>
      </c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/>
      <c r="AL1332"/>
      <c r="AM1332"/>
      <c r="AN1332"/>
      <c r="AO1332"/>
      <c r="AP1332"/>
      <c r="AQ1332"/>
      <c r="AR1332"/>
      <c r="AS1332"/>
      <c r="AT1332"/>
      <c r="AU1332"/>
      <c r="AV1332"/>
      <c r="AW1332"/>
      <c r="AX1332"/>
      <c r="AY1332"/>
      <c r="AZ1332"/>
      <c r="BA1332"/>
      <c r="BB1332"/>
    </row>
    <row r="1333" spans="1:54" s="55" customFormat="1" ht="15">
      <c r="A1333" t="str">
        <f t="shared" si="20"/>
        <v>VorarlbergGlasbautechnik</v>
      </c>
      <c r="B1333">
        <v>1333</v>
      </c>
      <c r="C1333" t="s">
        <v>267</v>
      </c>
      <c r="D1333" t="s">
        <v>115</v>
      </c>
      <c r="E1333" s="51">
        <v>21</v>
      </c>
      <c r="F1333" s="51">
        <v>20</v>
      </c>
      <c r="G1333">
        <v>22</v>
      </c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/>
      <c r="AL1333"/>
      <c r="AM1333"/>
      <c r="AN1333"/>
      <c r="AO1333"/>
      <c r="AP1333"/>
      <c r="AQ1333"/>
      <c r="AR1333"/>
      <c r="AS1333"/>
      <c r="AT1333"/>
      <c r="AU1333"/>
      <c r="AV1333"/>
      <c r="AW1333"/>
      <c r="AX1333"/>
      <c r="AY1333"/>
      <c r="AZ1333"/>
      <c r="BA1333"/>
      <c r="BB1333"/>
    </row>
    <row r="1334" spans="1:54" s="55" customFormat="1" ht="15">
      <c r="A1334" t="str">
        <f t="shared" si="20"/>
        <v>VorarlbergGroßhandelskaufmann/Großhandelskauffrau</v>
      </c>
      <c r="B1334">
        <v>1334</v>
      </c>
      <c r="C1334" t="s">
        <v>267</v>
      </c>
      <c r="D1334" t="s">
        <v>122</v>
      </c>
      <c r="E1334" s="51">
        <v>33</v>
      </c>
      <c r="F1334" s="51">
        <v>31</v>
      </c>
      <c r="G1334">
        <v>26</v>
      </c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/>
      <c r="AL1334"/>
      <c r="AM1334"/>
      <c r="AN1334"/>
      <c r="AO1334"/>
      <c r="AP1334"/>
      <c r="AQ1334"/>
      <c r="AR1334"/>
      <c r="AS1334"/>
      <c r="AT1334"/>
      <c r="AU1334"/>
      <c r="AV1334"/>
      <c r="AW1334"/>
      <c r="AX1334"/>
      <c r="AY1334"/>
      <c r="AZ1334"/>
      <c r="BA1334"/>
      <c r="BB1334"/>
    </row>
    <row r="1335" spans="1:54" s="55" customFormat="1" ht="15">
      <c r="A1335" t="str">
        <f t="shared" si="20"/>
        <v>VorarlbergHafner/in</v>
      </c>
      <c r="B1335">
        <v>1335</v>
      </c>
      <c r="C1335" t="s">
        <v>267</v>
      </c>
      <c r="D1335" t="s">
        <v>123</v>
      </c>
      <c r="E1335" s="51">
        <v>1</v>
      </c>
      <c r="F1335" s="51">
        <v>1</v>
      </c>
      <c r="G1335">
        <v>1</v>
      </c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/>
      <c r="AL1335"/>
      <c r="AM1335"/>
      <c r="AN1335"/>
      <c r="AO1335"/>
      <c r="AP1335"/>
      <c r="AQ1335"/>
      <c r="AR1335"/>
      <c r="AS1335"/>
      <c r="AT1335"/>
      <c r="AU1335"/>
      <c r="AV1335"/>
      <c r="AW1335"/>
      <c r="AX1335"/>
      <c r="AY1335"/>
      <c r="AZ1335"/>
      <c r="BA1335"/>
      <c r="BB1335"/>
    </row>
    <row r="1336" spans="1:54" s="55" customFormat="1" ht="15">
      <c r="A1336" t="str">
        <f t="shared" si="20"/>
        <v>VorarlbergHochbau (gültig bis: 31.12.2027)</v>
      </c>
      <c r="B1336">
        <v>1336</v>
      </c>
      <c r="C1336" t="s">
        <v>267</v>
      </c>
      <c r="D1336" t="s">
        <v>562</v>
      </c>
      <c r="E1336" s="51">
        <v>134</v>
      </c>
      <c r="F1336" s="51">
        <v>115</v>
      </c>
      <c r="G1336">
        <v>118</v>
      </c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/>
      <c r="AL1336"/>
      <c r="AM1336"/>
      <c r="AN1336"/>
      <c r="AO1336"/>
      <c r="AP1336"/>
      <c r="AQ1336"/>
      <c r="AR1336"/>
      <c r="AS1336"/>
      <c r="AT1336"/>
      <c r="AU1336"/>
      <c r="AV1336"/>
      <c r="AW1336"/>
      <c r="AX1336"/>
      <c r="AY1336"/>
      <c r="AZ1336"/>
      <c r="BA1336"/>
      <c r="BB1336"/>
    </row>
    <row r="1337" spans="1:54" s="55" customFormat="1" ht="15">
      <c r="A1337" t="str">
        <f t="shared" si="20"/>
        <v>VorarlbergHochbauspezialist/Hochbauspezialistin (gültig bis: 31.08.2026)</v>
      </c>
      <c r="B1337">
        <v>1337</v>
      </c>
      <c r="C1337" t="s">
        <v>267</v>
      </c>
      <c r="D1337" t="s">
        <v>126</v>
      </c>
      <c r="E1337" s="51">
        <v>7</v>
      </c>
      <c r="F1337" s="51">
        <v>2</v>
      </c>
      <c r="G1337">
        <v>3</v>
      </c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F1337"/>
      <c r="AG1337"/>
      <c r="AH1337"/>
      <c r="AI1337"/>
      <c r="AJ1337"/>
      <c r="AK1337"/>
      <c r="AL1337"/>
      <c r="AM1337"/>
      <c r="AN1337"/>
      <c r="AO1337"/>
      <c r="AP1337"/>
      <c r="AQ1337"/>
      <c r="AR1337"/>
      <c r="AS1337"/>
      <c r="AT1337"/>
      <c r="AU1337"/>
      <c r="AV1337"/>
      <c r="AW1337"/>
      <c r="AX1337"/>
      <c r="AY1337"/>
      <c r="AZ1337"/>
      <c r="BA1337"/>
      <c r="BB1337"/>
    </row>
    <row r="1338" spans="1:54" s="55" customFormat="1" ht="15">
      <c r="A1338" t="str">
        <f t="shared" si="20"/>
        <v>VorarlbergHolztechnik</v>
      </c>
      <c r="B1338">
        <v>1338</v>
      </c>
      <c r="C1338" t="s">
        <v>267</v>
      </c>
      <c r="D1338" t="s">
        <v>131</v>
      </c>
      <c r="E1338" s="51">
        <v>2</v>
      </c>
      <c r="F1338" s="51">
        <v>4</v>
      </c>
      <c r="G1338">
        <v>3</v>
      </c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/>
      <c r="AL1338"/>
      <c r="AM1338"/>
      <c r="AN1338"/>
      <c r="AO1338"/>
      <c r="AP1338"/>
      <c r="AQ1338"/>
      <c r="AR1338"/>
      <c r="AS1338"/>
      <c r="AT1338"/>
      <c r="AU1338"/>
      <c r="AV1338"/>
      <c r="AW1338"/>
      <c r="AX1338"/>
      <c r="AY1338"/>
      <c r="AZ1338"/>
      <c r="BA1338"/>
      <c r="BB1338"/>
    </row>
    <row r="1339" spans="1:54" s="55" customFormat="1" ht="15">
      <c r="A1339" t="str">
        <f t="shared" si="20"/>
        <v>VorarlbergHörgeräteakustiker/in</v>
      </c>
      <c r="B1339">
        <v>1339</v>
      </c>
      <c r="C1339" t="s">
        <v>267</v>
      </c>
      <c r="D1339" t="s">
        <v>132</v>
      </c>
      <c r="E1339" s="51">
        <v>1</v>
      </c>
      <c r="F1339" s="51">
        <v>1</v>
      </c>
      <c r="G1339">
        <v>1</v>
      </c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/>
      <c r="AL1339"/>
      <c r="AM1339"/>
      <c r="AN1339"/>
      <c r="AO1339"/>
      <c r="AP1339"/>
      <c r="AQ1339"/>
      <c r="AR1339"/>
      <c r="AS1339"/>
      <c r="AT1339"/>
      <c r="AU1339"/>
      <c r="AV1339"/>
      <c r="AW1339"/>
      <c r="AX1339"/>
      <c r="AY1339"/>
      <c r="AZ1339"/>
      <c r="BA1339"/>
      <c r="BB1339"/>
    </row>
    <row r="1340" spans="1:54" s="55" customFormat="1" ht="15">
      <c r="A1340" t="str">
        <f t="shared" si="20"/>
        <v>VorarlbergHotel- und Gastgewerbeassistent/in</v>
      </c>
      <c r="B1340">
        <v>1340</v>
      </c>
      <c r="C1340" t="s">
        <v>267</v>
      </c>
      <c r="D1340" t="s">
        <v>133</v>
      </c>
      <c r="E1340" s="51">
        <v>15</v>
      </c>
      <c r="F1340" s="51">
        <v>10</v>
      </c>
      <c r="G1340">
        <v>16</v>
      </c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  <c r="AI1340"/>
      <c r="AJ1340"/>
      <c r="AK1340"/>
      <c r="AL1340"/>
      <c r="AM1340"/>
      <c r="AN1340"/>
      <c r="AO1340"/>
      <c r="AP1340"/>
      <c r="AQ1340"/>
      <c r="AR1340"/>
      <c r="AS1340"/>
      <c r="AT1340"/>
      <c r="AU1340"/>
      <c r="AV1340"/>
      <c r="AW1340"/>
      <c r="AX1340"/>
      <c r="AY1340"/>
      <c r="AZ1340"/>
      <c r="BA1340"/>
      <c r="BB1340"/>
    </row>
    <row r="1341" spans="1:54" s="55" customFormat="1" ht="15">
      <c r="A1341" t="str">
        <f t="shared" si="20"/>
        <v>VorarlbergHotelkaufmann/Hotelkauffrau</v>
      </c>
      <c r="B1341">
        <v>1341</v>
      </c>
      <c r="C1341" t="s">
        <v>267</v>
      </c>
      <c r="D1341" t="s">
        <v>135</v>
      </c>
      <c r="E1341" s="51">
        <v>1</v>
      </c>
      <c r="F1341" s="51">
        <v>1</v>
      </c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/>
      <c r="AL1341"/>
      <c r="AM1341"/>
      <c r="AN1341"/>
      <c r="AO1341"/>
      <c r="AP1341"/>
      <c r="AQ1341"/>
      <c r="AR1341"/>
      <c r="AS1341"/>
      <c r="AT1341"/>
      <c r="AU1341"/>
      <c r="AV1341"/>
      <c r="AW1341"/>
      <c r="AX1341"/>
      <c r="AY1341"/>
      <c r="AZ1341"/>
      <c r="BA1341"/>
      <c r="BB1341"/>
    </row>
    <row r="1342" spans="1:54" s="55" customFormat="1" ht="15">
      <c r="A1342" t="str">
        <f t="shared" si="20"/>
        <v>VorarlbergImmobilienkaufmann/Immobilienkauffrau</v>
      </c>
      <c r="B1342">
        <v>1342</v>
      </c>
      <c r="C1342" t="s">
        <v>267</v>
      </c>
      <c r="D1342" t="s">
        <v>137</v>
      </c>
      <c r="E1342" s="51">
        <v>3</v>
      </c>
      <c r="F1342" s="51">
        <v>2</v>
      </c>
      <c r="G1342">
        <v>3</v>
      </c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  <c r="AI1342"/>
      <c r="AJ1342"/>
      <c r="AK1342"/>
      <c r="AL1342"/>
      <c r="AM1342"/>
      <c r="AN1342"/>
      <c r="AO1342"/>
      <c r="AP1342"/>
      <c r="AQ1342"/>
      <c r="AR1342"/>
      <c r="AS1342"/>
      <c r="AT1342"/>
      <c r="AU1342"/>
      <c r="AV1342"/>
      <c r="AW1342"/>
      <c r="AX1342"/>
      <c r="AY1342"/>
      <c r="AZ1342"/>
      <c r="BA1342"/>
      <c r="BB1342"/>
    </row>
    <row r="1343" spans="1:54" s="55" customFormat="1" ht="15">
      <c r="A1343" t="str">
        <f t="shared" ref="A1343:A1406" si="21">C1343&amp;D1343</f>
        <v>VorarlbergIndustriekaufmann/Industriekauffrau (gültig bis: 31.08.2026)</v>
      </c>
      <c r="B1343">
        <v>1343</v>
      </c>
      <c r="C1343" t="s">
        <v>267</v>
      </c>
      <c r="D1343" t="s">
        <v>138</v>
      </c>
      <c r="E1343" s="51">
        <v>6</v>
      </c>
      <c r="F1343" s="51">
        <v>7</v>
      </c>
      <c r="G1343">
        <v>7</v>
      </c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/>
      <c r="AL1343"/>
      <c r="AM1343"/>
      <c r="AN1343"/>
      <c r="AO1343"/>
      <c r="AP1343"/>
      <c r="AQ1343"/>
      <c r="AR1343"/>
      <c r="AS1343"/>
      <c r="AT1343"/>
      <c r="AU1343"/>
      <c r="AV1343"/>
      <c r="AW1343"/>
      <c r="AX1343"/>
      <c r="AY1343"/>
      <c r="AZ1343"/>
      <c r="BA1343"/>
      <c r="BB1343"/>
    </row>
    <row r="1344" spans="1:54" s="55" customFormat="1" ht="15">
      <c r="A1344" t="str">
        <f t="shared" si="21"/>
        <v>VorarlbergInformationstechnologie</v>
      </c>
      <c r="B1344">
        <v>1344</v>
      </c>
      <c r="C1344" t="s">
        <v>267</v>
      </c>
      <c r="D1344" t="s">
        <v>34</v>
      </c>
      <c r="E1344" s="51">
        <v>118</v>
      </c>
      <c r="F1344" s="51">
        <v>127</v>
      </c>
      <c r="G1344">
        <v>130</v>
      </c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/>
      <c r="AL1344"/>
      <c r="AM1344"/>
      <c r="AN1344"/>
      <c r="AO1344"/>
      <c r="AP1344"/>
      <c r="AQ1344"/>
      <c r="AR1344"/>
      <c r="AS1344"/>
      <c r="AT1344"/>
      <c r="AU1344"/>
      <c r="AV1344"/>
      <c r="AW1344"/>
      <c r="AX1344"/>
      <c r="AY1344"/>
      <c r="AZ1344"/>
      <c r="BA1344"/>
      <c r="BB1344"/>
    </row>
    <row r="1345" spans="1:54" s="55" customFormat="1" ht="15">
      <c r="A1345" t="str">
        <f t="shared" si="21"/>
        <v>VorarlbergInstallations- und Gebäudetechnik</v>
      </c>
      <c r="B1345">
        <v>1345</v>
      </c>
      <c r="C1345" t="s">
        <v>267</v>
      </c>
      <c r="D1345" t="s">
        <v>141</v>
      </c>
      <c r="E1345" s="51">
        <v>222</v>
      </c>
      <c r="F1345" s="51">
        <v>202</v>
      </c>
      <c r="G1345">
        <v>201</v>
      </c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/>
      <c r="AL1345"/>
      <c r="AM1345"/>
      <c r="AN1345"/>
      <c r="AO1345"/>
      <c r="AP1345"/>
      <c r="AQ1345"/>
      <c r="AR1345"/>
      <c r="AS1345"/>
      <c r="AT1345"/>
      <c r="AU1345"/>
      <c r="AV1345"/>
      <c r="AW1345"/>
      <c r="AX1345"/>
      <c r="AY1345"/>
      <c r="AZ1345"/>
      <c r="BA1345"/>
      <c r="BB1345"/>
    </row>
    <row r="1346" spans="1:54" s="55" customFormat="1" ht="15">
      <c r="A1346" t="str">
        <f t="shared" si="21"/>
        <v>VorarlbergKälteanlagentechnik</v>
      </c>
      <c r="B1346">
        <v>1346</v>
      </c>
      <c r="C1346" t="s">
        <v>267</v>
      </c>
      <c r="D1346" t="s">
        <v>142</v>
      </c>
      <c r="E1346" s="51">
        <v>15</v>
      </c>
      <c r="F1346" s="51">
        <v>17</v>
      </c>
      <c r="G1346">
        <v>12</v>
      </c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/>
      <c r="AL1346"/>
      <c r="AM1346"/>
      <c r="AN1346"/>
      <c r="AO1346"/>
      <c r="AP1346"/>
      <c r="AQ1346"/>
      <c r="AR1346"/>
      <c r="AS1346"/>
      <c r="AT1346"/>
      <c r="AU1346"/>
      <c r="AV1346"/>
      <c r="AW1346"/>
      <c r="AX1346"/>
      <c r="AY1346"/>
      <c r="AZ1346"/>
      <c r="BA1346"/>
      <c r="BB1346"/>
    </row>
    <row r="1347" spans="1:54" s="55" customFormat="1" ht="15">
      <c r="A1347" t="str">
        <f t="shared" si="21"/>
        <v>VorarlbergKanzleiassistent/Kanzleiassistentin</v>
      </c>
      <c r="B1347">
        <v>1347</v>
      </c>
      <c r="C1347" t="s">
        <v>267</v>
      </c>
      <c r="D1347" t="s">
        <v>143</v>
      </c>
      <c r="E1347" s="51"/>
      <c r="F1347" s="51"/>
      <c r="G1347">
        <v>1</v>
      </c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/>
      <c r="AL1347"/>
      <c r="AM1347"/>
      <c r="AN1347"/>
      <c r="AO1347"/>
      <c r="AP1347"/>
      <c r="AQ1347"/>
      <c r="AR1347"/>
      <c r="AS1347"/>
      <c r="AT1347"/>
      <c r="AU1347"/>
      <c r="AV1347"/>
      <c r="AW1347"/>
      <c r="AX1347"/>
      <c r="AY1347"/>
      <c r="AZ1347"/>
      <c r="BA1347"/>
      <c r="BB1347"/>
    </row>
    <row r="1348" spans="1:54" s="55" customFormat="1" ht="15">
      <c r="A1348" t="str">
        <f t="shared" si="21"/>
        <v>VorarlbergKarosseriebautechnik</v>
      </c>
      <c r="B1348">
        <v>1348</v>
      </c>
      <c r="C1348" t="s">
        <v>267</v>
      </c>
      <c r="D1348" t="s">
        <v>31</v>
      </c>
      <c r="E1348" s="51">
        <v>49</v>
      </c>
      <c r="F1348" s="51">
        <v>45</v>
      </c>
      <c r="G1348">
        <v>50</v>
      </c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  <c r="AJ1348"/>
      <c r="AK1348"/>
      <c r="AL1348"/>
      <c r="AM1348"/>
      <c r="AN1348"/>
      <c r="AO1348"/>
      <c r="AP1348"/>
      <c r="AQ1348"/>
      <c r="AR1348"/>
      <c r="AS1348"/>
      <c r="AT1348"/>
      <c r="AU1348"/>
      <c r="AV1348"/>
      <c r="AW1348"/>
      <c r="AX1348"/>
      <c r="AY1348"/>
      <c r="AZ1348"/>
      <c r="BA1348"/>
      <c r="BB1348"/>
    </row>
    <row r="1349" spans="1:54" s="55" customFormat="1" ht="15">
      <c r="A1349" t="str">
        <f t="shared" si="21"/>
        <v>VorarlbergKlavierbau</v>
      </c>
      <c r="B1349">
        <v>1349</v>
      </c>
      <c r="C1349" t="s">
        <v>267</v>
      </c>
      <c r="D1349" t="s">
        <v>147</v>
      </c>
      <c r="E1349" s="51">
        <v>1</v>
      </c>
      <c r="F1349" s="51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  <c r="AI1349"/>
      <c r="AJ1349"/>
      <c r="AK1349"/>
      <c r="AL1349"/>
      <c r="AM1349"/>
      <c r="AN1349"/>
      <c r="AO1349"/>
      <c r="AP1349"/>
      <c r="AQ1349"/>
      <c r="AR1349"/>
      <c r="AS1349"/>
      <c r="AT1349"/>
      <c r="AU1349"/>
      <c r="AV1349"/>
      <c r="AW1349"/>
      <c r="AX1349"/>
      <c r="AY1349"/>
      <c r="AZ1349"/>
      <c r="BA1349"/>
      <c r="BB1349"/>
    </row>
    <row r="1350" spans="1:54" s="55" customFormat="1" ht="15">
      <c r="A1350" t="str">
        <f t="shared" si="21"/>
        <v>VorarlbergKoch/Köchin</v>
      </c>
      <c r="B1350">
        <v>1350</v>
      </c>
      <c r="C1350" t="s">
        <v>267</v>
      </c>
      <c r="D1350" t="s">
        <v>148</v>
      </c>
      <c r="E1350" s="51">
        <v>119</v>
      </c>
      <c r="F1350" s="51">
        <v>130</v>
      </c>
      <c r="G1350">
        <v>113</v>
      </c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/>
      <c r="AL1350"/>
      <c r="AM1350"/>
      <c r="AN1350"/>
      <c r="AO1350"/>
      <c r="AP1350"/>
      <c r="AQ1350"/>
      <c r="AR1350"/>
      <c r="AS1350"/>
      <c r="AT1350"/>
      <c r="AU1350"/>
      <c r="AV1350"/>
      <c r="AW1350"/>
      <c r="AX1350"/>
      <c r="AY1350"/>
      <c r="AZ1350"/>
      <c r="BA1350"/>
      <c r="BB1350"/>
    </row>
    <row r="1351" spans="1:54" s="55" customFormat="1" ht="15">
      <c r="A1351" t="str">
        <f t="shared" si="21"/>
        <v>VorarlbergKonditorei (Zuckerbäckerei)</v>
      </c>
      <c r="B1351">
        <v>1351</v>
      </c>
      <c r="C1351" t="s">
        <v>267</v>
      </c>
      <c r="D1351" t="s">
        <v>149</v>
      </c>
      <c r="E1351" s="51">
        <v>3</v>
      </c>
      <c r="F1351" s="51">
        <v>8</v>
      </c>
      <c r="G1351">
        <v>5</v>
      </c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  <c r="AI1351"/>
      <c r="AJ1351"/>
      <c r="AK1351"/>
      <c r="AL1351"/>
      <c r="AM1351"/>
      <c r="AN1351"/>
      <c r="AO1351"/>
      <c r="AP1351"/>
      <c r="AQ1351"/>
      <c r="AR1351"/>
      <c r="AS1351"/>
      <c r="AT1351"/>
      <c r="AU1351"/>
      <c r="AV1351"/>
      <c r="AW1351"/>
      <c r="AX1351"/>
      <c r="AY1351"/>
      <c r="AZ1351"/>
      <c r="BA1351"/>
      <c r="BB1351"/>
    </row>
    <row r="1352" spans="1:54" s="55" customFormat="1" ht="15">
      <c r="A1352" t="str">
        <f t="shared" si="21"/>
        <v>VorarlbergKonstrukteur/in</v>
      </c>
      <c r="B1352">
        <v>1352</v>
      </c>
      <c r="C1352" t="s">
        <v>267</v>
      </c>
      <c r="D1352" t="s">
        <v>150</v>
      </c>
      <c r="E1352" s="51">
        <v>50</v>
      </c>
      <c r="F1352" s="51">
        <v>41</v>
      </c>
      <c r="G1352">
        <v>45</v>
      </c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  <c r="AJ1352"/>
      <c r="AK1352"/>
      <c r="AL1352"/>
      <c r="AM1352"/>
      <c r="AN1352"/>
      <c r="AO1352"/>
      <c r="AP1352"/>
      <c r="AQ1352"/>
      <c r="AR1352"/>
      <c r="AS1352"/>
      <c r="AT1352"/>
      <c r="AU1352"/>
      <c r="AV1352"/>
      <c r="AW1352"/>
      <c r="AX1352"/>
      <c r="AY1352"/>
      <c r="AZ1352"/>
      <c r="BA1352"/>
      <c r="BB1352"/>
    </row>
    <row r="1353" spans="1:54" s="55" customFormat="1" ht="15">
      <c r="A1353" t="str">
        <f t="shared" si="21"/>
        <v>VorarlbergKraftfahrzeugtechnik</v>
      </c>
      <c r="B1353">
        <v>1353</v>
      </c>
      <c r="C1353" t="s">
        <v>267</v>
      </c>
      <c r="D1353" t="s">
        <v>4</v>
      </c>
      <c r="E1353" s="51">
        <v>327</v>
      </c>
      <c r="F1353" s="51">
        <v>338</v>
      </c>
      <c r="G1353">
        <v>339</v>
      </c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/>
      <c r="AL1353"/>
      <c r="AM1353"/>
      <c r="AN1353"/>
      <c r="AO1353"/>
      <c r="AP1353"/>
      <c r="AQ1353"/>
      <c r="AR1353"/>
      <c r="AS1353"/>
      <c r="AT1353"/>
      <c r="AU1353"/>
      <c r="AV1353"/>
      <c r="AW1353"/>
      <c r="AX1353"/>
      <c r="AY1353"/>
      <c r="AZ1353"/>
      <c r="BA1353"/>
      <c r="BB1353"/>
    </row>
    <row r="1354" spans="1:54" s="55" customFormat="1" ht="15">
      <c r="A1354" t="str">
        <f t="shared" si="21"/>
        <v>VorarlbergKunststofftechnologie</v>
      </c>
      <c r="B1354">
        <v>1354</v>
      </c>
      <c r="C1354" t="s">
        <v>267</v>
      </c>
      <c r="D1354" t="s">
        <v>152</v>
      </c>
      <c r="E1354" s="51">
        <v>60</v>
      </c>
      <c r="F1354" s="51">
        <v>45</v>
      </c>
      <c r="G1354">
        <v>39</v>
      </c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  <c r="AI1354"/>
      <c r="AJ1354"/>
      <c r="AK1354"/>
      <c r="AL1354"/>
      <c r="AM1354"/>
      <c r="AN1354"/>
      <c r="AO1354"/>
      <c r="AP1354"/>
      <c r="AQ1354"/>
      <c r="AR1354"/>
      <c r="AS1354"/>
      <c r="AT1354"/>
      <c r="AU1354"/>
      <c r="AV1354"/>
      <c r="AW1354"/>
      <c r="AX1354"/>
      <c r="AY1354"/>
      <c r="AZ1354"/>
      <c r="BA1354"/>
      <c r="BB1354"/>
    </row>
    <row r="1355" spans="1:54" s="55" customFormat="1" ht="15">
      <c r="A1355" t="str">
        <f t="shared" si="21"/>
        <v>VorarlbergKunststoffverfahrenstechnik</v>
      </c>
      <c r="B1355">
        <v>1355</v>
      </c>
      <c r="C1355" t="s">
        <v>267</v>
      </c>
      <c r="D1355" t="s">
        <v>153</v>
      </c>
      <c r="E1355" s="51">
        <v>21</v>
      </c>
      <c r="F1355" s="51">
        <v>28</v>
      </c>
      <c r="G1355">
        <v>33</v>
      </c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  <c r="AI1355"/>
      <c r="AJ1355"/>
      <c r="AK1355"/>
      <c r="AL1355"/>
      <c r="AM1355"/>
      <c r="AN1355"/>
      <c r="AO1355"/>
      <c r="AP1355"/>
      <c r="AQ1355"/>
      <c r="AR1355"/>
      <c r="AS1355"/>
      <c r="AT1355"/>
      <c r="AU1355"/>
      <c r="AV1355"/>
      <c r="AW1355"/>
      <c r="AX1355"/>
      <c r="AY1355"/>
      <c r="AZ1355"/>
      <c r="BA1355"/>
      <c r="BB1355"/>
    </row>
    <row r="1356" spans="1:54" s="55" customFormat="1" ht="15">
      <c r="A1356" t="str">
        <f t="shared" si="21"/>
        <v>VorarlbergLackiertechnik</v>
      </c>
      <c r="B1356">
        <v>1356</v>
      </c>
      <c r="C1356" t="s">
        <v>267</v>
      </c>
      <c r="D1356" t="s">
        <v>156</v>
      </c>
      <c r="E1356" s="51">
        <v>21</v>
      </c>
      <c r="F1356" s="51">
        <v>16</v>
      </c>
      <c r="G1356">
        <v>20</v>
      </c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  <c r="AI1356"/>
      <c r="AJ1356"/>
      <c r="AK1356"/>
      <c r="AL1356"/>
      <c r="AM1356"/>
      <c r="AN1356"/>
      <c r="AO1356"/>
      <c r="AP1356"/>
      <c r="AQ1356"/>
      <c r="AR1356"/>
      <c r="AS1356"/>
      <c r="AT1356"/>
      <c r="AU1356"/>
      <c r="AV1356"/>
      <c r="AW1356"/>
      <c r="AX1356"/>
      <c r="AY1356"/>
      <c r="AZ1356"/>
      <c r="BA1356"/>
      <c r="BB1356"/>
    </row>
    <row r="1357" spans="1:54" s="55" customFormat="1" ht="15">
      <c r="A1357" t="str">
        <f t="shared" si="21"/>
        <v>VorarlbergLand- und Baumaschinentechnik</v>
      </c>
      <c r="B1357">
        <v>1357</v>
      </c>
      <c r="C1357" t="s">
        <v>267</v>
      </c>
      <c r="D1357" t="s">
        <v>157</v>
      </c>
      <c r="E1357" s="51">
        <v>66</v>
      </c>
      <c r="F1357" s="51">
        <v>58</v>
      </c>
      <c r="G1357">
        <v>60</v>
      </c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  <c r="AI1357"/>
      <c r="AJ1357"/>
      <c r="AK1357"/>
      <c r="AL1357"/>
      <c r="AM1357"/>
      <c r="AN1357"/>
      <c r="AO1357"/>
      <c r="AP1357"/>
      <c r="AQ1357"/>
      <c r="AR1357"/>
      <c r="AS1357"/>
      <c r="AT1357"/>
      <c r="AU1357"/>
      <c r="AV1357"/>
      <c r="AW1357"/>
      <c r="AX1357"/>
      <c r="AY1357"/>
      <c r="AZ1357"/>
      <c r="BA1357"/>
      <c r="BB1357"/>
    </row>
    <row r="1358" spans="1:54" s="55" customFormat="1" ht="15">
      <c r="A1358" t="str">
        <f t="shared" si="21"/>
        <v>VorarlbergLebensmitteltechnik</v>
      </c>
      <c r="B1358">
        <v>1358</v>
      </c>
      <c r="C1358" t="s">
        <v>267</v>
      </c>
      <c r="D1358" t="s">
        <v>158</v>
      </c>
      <c r="E1358" s="51">
        <v>19</v>
      </c>
      <c r="F1358" s="51">
        <v>17</v>
      </c>
      <c r="G1358">
        <v>16</v>
      </c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  <c r="AI1358"/>
      <c r="AJ1358"/>
      <c r="AK1358"/>
      <c r="AL1358"/>
      <c r="AM1358"/>
      <c r="AN1358"/>
      <c r="AO1358"/>
      <c r="AP1358"/>
      <c r="AQ1358"/>
      <c r="AR1358"/>
      <c r="AS1358"/>
      <c r="AT1358"/>
      <c r="AU1358"/>
      <c r="AV1358"/>
      <c r="AW1358"/>
      <c r="AX1358"/>
      <c r="AY1358"/>
      <c r="AZ1358"/>
      <c r="BA1358"/>
      <c r="BB1358"/>
    </row>
    <row r="1359" spans="1:54" s="55" customFormat="1" ht="15">
      <c r="A1359" t="str">
        <f t="shared" si="21"/>
        <v>VorarlbergLuftfahrzeugtechnik</v>
      </c>
      <c r="B1359">
        <v>1359</v>
      </c>
      <c r="C1359" t="s">
        <v>267</v>
      </c>
      <c r="D1359" t="s">
        <v>160</v>
      </c>
      <c r="E1359" s="51"/>
      <c r="F1359" s="51">
        <v>1</v>
      </c>
      <c r="G1359">
        <v>1</v>
      </c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/>
      <c r="AL1359"/>
      <c r="AM1359"/>
      <c r="AN1359"/>
      <c r="AO1359"/>
      <c r="AP1359"/>
      <c r="AQ1359"/>
      <c r="AR1359"/>
      <c r="AS1359"/>
      <c r="AT1359"/>
      <c r="AU1359"/>
      <c r="AV1359"/>
      <c r="AW1359"/>
      <c r="AX1359"/>
      <c r="AY1359"/>
      <c r="AZ1359"/>
      <c r="BA1359"/>
      <c r="BB1359"/>
    </row>
    <row r="1360" spans="1:54" s="55" customFormat="1" ht="15">
      <c r="A1360" t="str">
        <f t="shared" si="21"/>
        <v>VorarlbergMasseur/Masseurin</v>
      </c>
      <c r="B1360">
        <v>1360</v>
      </c>
      <c r="C1360" t="s">
        <v>267</v>
      </c>
      <c r="D1360" t="s">
        <v>164</v>
      </c>
      <c r="E1360" s="51">
        <v>1</v>
      </c>
      <c r="F1360" s="51">
        <v>1</v>
      </c>
      <c r="G1360">
        <v>2</v>
      </c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/>
      <c r="AL1360"/>
      <c r="AM1360"/>
      <c r="AN1360"/>
      <c r="AO1360"/>
      <c r="AP1360"/>
      <c r="AQ1360"/>
      <c r="AR1360"/>
      <c r="AS1360"/>
      <c r="AT1360"/>
      <c r="AU1360"/>
      <c r="AV1360"/>
      <c r="AW1360"/>
      <c r="AX1360"/>
      <c r="AY1360"/>
      <c r="AZ1360"/>
      <c r="BA1360"/>
      <c r="BB1360"/>
    </row>
    <row r="1361" spans="1:54" s="55" customFormat="1" ht="15">
      <c r="A1361" t="str">
        <f t="shared" si="21"/>
        <v>VorarlbergMechatronik</v>
      </c>
      <c r="B1361">
        <v>1361</v>
      </c>
      <c r="C1361" t="s">
        <v>267</v>
      </c>
      <c r="D1361" t="s">
        <v>26</v>
      </c>
      <c r="E1361" s="51">
        <v>156</v>
      </c>
      <c r="F1361" s="51">
        <v>176</v>
      </c>
      <c r="G1361">
        <v>179</v>
      </c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/>
      <c r="AL1361"/>
      <c r="AM1361"/>
      <c r="AN1361"/>
      <c r="AO1361"/>
      <c r="AP1361"/>
      <c r="AQ1361"/>
      <c r="AR1361"/>
      <c r="AS1361"/>
      <c r="AT1361"/>
      <c r="AU1361"/>
      <c r="AV1361"/>
      <c r="AW1361"/>
      <c r="AX1361"/>
      <c r="AY1361"/>
      <c r="AZ1361"/>
      <c r="BA1361"/>
      <c r="BB1361"/>
    </row>
    <row r="1362" spans="1:54" s="55" customFormat="1" ht="15">
      <c r="A1362" t="str">
        <f t="shared" si="21"/>
        <v>VorarlbergMetallbearbeitung</v>
      </c>
      <c r="B1362">
        <v>1362</v>
      </c>
      <c r="C1362" t="s">
        <v>267</v>
      </c>
      <c r="D1362" t="s">
        <v>168</v>
      </c>
      <c r="E1362" s="51">
        <v>68</v>
      </c>
      <c r="F1362" s="51">
        <v>72</v>
      </c>
      <c r="G1362">
        <v>68</v>
      </c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/>
      <c r="AL1362"/>
      <c r="AM1362"/>
      <c r="AN1362"/>
      <c r="AO1362"/>
      <c r="AP1362"/>
      <c r="AQ1362"/>
      <c r="AR1362"/>
      <c r="AS1362"/>
      <c r="AT1362"/>
      <c r="AU1362"/>
      <c r="AV1362"/>
      <c r="AW1362"/>
      <c r="AX1362"/>
      <c r="AY1362"/>
      <c r="AZ1362"/>
      <c r="BA1362"/>
      <c r="BB1362"/>
    </row>
    <row r="1363" spans="1:54" s="55" customFormat="1" ht="15">
      <c r="A1363" t="str">
        <f t="shared" si="21"/>
        <v>VorarlbergMetallgießer/in</v>
      </c>
      <c r="B1363">
        <v>1363</v>
      </c>
      <c r="C1363" t="s">
        <v>267</v>
      </c>
      <c r="D1363" t="s">
        <v>170</v>
      </c>
      <c r="E1363" s="51">
        <v>1</v>
      </c>
      <c r="F1363" s="51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  <c r="AI1363"/>
      <c r="AJ1363"/>
      <c r="AK1363"/>
      <c r="AL1363"/>
      <c r="AM1363"/>
      <c r="AN1363"/>
      <c r="AO1363"/>
      <c r="AP1363"/>
      <c r="AQ1363"/>
      <c r="AR1363"/>
      <c r="AS1363"/>
      <c r="AT1363"/>
      <c r="AU1363"/>
      <c r="AV1363"/>
      <c r="AW1363"/>
      <c r="AX1363"/>
      <c r="AY1363"/>
      <c r="AZ1363"/>
      <c r="BA1363"/>
      <c r="BB1363"/>
    </row>
    <row r="1364" spans="1:54" s="55" customFormat="1" ht="15">
      <c r="A1364" t="str">
        <f t="shared" si="21"/>
        <v>VorarlbergMetalltechnik</v>
      </c>
      <c r="B1364">
        <v>1364</v>
      </c>
      <c r="C1364" t="s">
        <v>267</v>
      </c>
      <c r="D1364" t="s">
        <v>33</v>
      </c>
      <c r="E1364" s="51">
        <v>879</v>
      </c>
      <c r="F1364" s="51">
        <v>836</v>
      </c>
      <c r="G1364">
        <v>796</v>
      </c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F1364"/>
      <c r="AG1364"/>
      <c r="AH1364"/>
      <c r="AI1364"/>
      <c r="AJ1364"/>
      <c r="AK1364"/>
      <c r="AL1364"/>
      <c r="AM1364"/>
      <c r="AN1364"/>
      <c r="AO1364"/>
      <c r="AP1364"/>
      <c r="AQ1364"/>
      <c r="AR1364"/>
      <c r="AS1364"/>
      <c r="AT1364"/>
      <c r="AU1364"/>
      <c r="AV1364"/>
      <c r="AW1364"/>
      <c r="AX1364"/>
      <c r="AY1364"/>
      <c r="AZ1364"/>
      <c r="BA1364"/>
      <c r="BB1364"/>
    </row>
    <row r="1365" spans="1:54" s="55" customFormat="1" ht="15">
      <c r="A1365" t="str">
        <f t="shared" si="21"/>
        <v>VorarlbergMilchtechnologie</v>
      </c>
      <c r="B1365">
        <v>1365</v>
      </c>
      <c r="C1365" t="s">
        <v>267</v>
      </c>
      <c r="D1365" t="s">
        <v>173</v>
      </c>
      <c r="E1365" s="51">
        <v>1</v>
      </c>
      <c r="F1365" s="51">
        <v>1</v>
      </c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  <c r="AP1365"/>
      <c r="AQ1365"/>
      <c r="AR1365"/>
      <c r="AS1365"/>
      <c r="AT1365"/>
      <c r="AU1365"/>
      <c r="AV1365"/>
      <c r="AW1365"/>
      <c r="AX1365"/>
      <c r="AY1365"/>
      <c r="AZ1365"/>
      <c r="BA1365"/>
      <c r="BB1365"/>
    </row>
    <row r="1366" spans="1:54" s="55" customFormat="1" ht="15">
      <c r="A1366" t="str">
        <f t="shared" si="21"/>
        <v>VorarlbergMobilitätsservice</v>
      </c>
      <c r="B1366">
        <v>1366</v>
      </c>
      <c r="C1366" t="s">
        <v>267</v>
      </c>
      <c r="D1366" t="s">
        <v>174</v>
      </c>
      <c r="E1366" s="51">
        <v>1</v>
      </c>
      <c r="F1366" s="51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  <c r="AN1366"/>
      <c r="AO1366"/>
      <c r="AP1366"/>
      <c r="AQ1366"/>
      <c r="AR1366"/>
      <c r="AS1366"/>
      <c r="AT1366"/>
      <c r="AU1366"/>
      <c r="AV1366"/>
      <c r="AW1366"/>
      <c r="AX1366"/>
      <c r="AY1366"/>
      <c r="AZ1366"/>
      <c r="BA1366"/>
      <c r="BB1366"/>
    </row>
    <row r="1367" spans="1:54" s="55" customFormat="1" ht="15">
      <c r="A1367" t="str">
        <f t="shared" si="21"/>
        <v>VorarlbergNah- und Distributionslogistik (gültig bis: 30.06.2025)</v>
      </c>
      <c r="B1367">
        <v>1367</v>
      </c>
      <c r="C1367" t="s">
        <v>267</v>
      </c>
      <c r="D1367" t="s">
        <v>565</v>
      </c>
      <c r="E1367" s="51">
        <v>1</v>
      </c>
      <c r="F1367" s="51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  <c r="AN1367"/>
      <c r="AO1367"/>
      <c r="AP1367"/>
      <c r="AQ1367"/>
      <c r="AR1367"/>
      <c r="AS1367"/>
      <c r="AT1367"/>
      <c r="AU1367"/>
      <c r="AV1367"/>
      <c r="AW1367"/>
      <c r="AX1367"/>
      <c r="AY1367"/>
      <c r="AZ1367"/>
      <c r="BA1367"/>
      <c r="BB1367"/>
    </row>
    <row r="1368" spans="1:54" s="55" customFormat="1" ht="15">
      <c r="A1368" t="str">
        <f t="shared" si="21"/>
        <v>VorarlbergOberflächentechnik</v>
      </c>
      <c r="B1368">
        <v>1368</v>
      </c>
      <c r="C1368" t="s">
        <v>267</v>
      </c>
      <c r="D1368" t="s">
        <v>175</v>
      </c>
      <c r="E1368" s="51">
        <v>27</v>
      </c>
      <c r="F1368" s="51">
        <v>26</v>
      </c>
      <c r="G1368">
        <v>29</v>
      </c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/>
      <c r="AL1368"/>
      <c r="AM1368"/>
      <c r="AN1368"/>
      <c r="AO1368"/>
      <c r="AP1368"/>
      <c r="AQ1368"/>
      <c r="AR1368"/>
      <c r="AS1368"/>
      <c r="AT1368"/>
      <c r="AU1368"/>
      <c r="AV1368"/>
      <c r="AW1368"/>
      <c r="AX1368"/>
      <c r="AY1368"/>
      <c r="AZ1368"/>
      <c r="BA1368"/>
      <c r="BB1368"/>
    </row>
    <row r="1369" spans="1:54" s="55" customFormat="1" ht="15">
      <c r="A1369" t="str">
        <f t="shared" si="21"/>
        <v>VorarlbergOfenbau- und Verlegetechnik</v>
      </c>
      <c r="B1369">
        <v>1369</v>
      </c>
      <c r="C1369" t="s">
        <v>267</v>
      </c>
      <c r="D1369" t="s">
        <v>178</v>
      </c>
      <c r="E1369" s="51">
        <v>6</v>
      </c>
      <c r="F1369" s="51">
        <v>7</v>
      </c>
      <c r="G1369">
        <v>6</v>
      </c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/>
      <c r="AL1369"/>
      <c r="AM1369"/>
      <c r="AN1369"/>
      <c r="AO1369"/>
      <c r="AP1369"/>
      <c r="AQ1369"/>
      <c r="AR1369"/>
      <c r="AS1369"/>
      <c r="AT1369"/>
      <c r="AU1369"/>
      <c r="AV1369"/>
      <c r="AW1369"/>
      <c r="AX1369"/>
      <c r="AY1369"/>
      <c r="AZ1369"/>
      <c r="BA1369"/>
      <c r="BB1369"/>
    </row>
    <row r="1370" spans="1:54" s="55" customFormat="1" ht="15">
      <c r="A1370" t="str">
        <f t="shared" si="21"/>
        <v>VorarlbergOrgelbau</v>
      </c>
      <c r="B1370">
        <v>1370</v>
      </c>
      <c r="C1370" t="s">
        <v>267</v>
      </c>
      <c r="D1370" t="s">
        <v>180</v>
      </c>
      <c r="E1370" s="51">
        <v>7</v>
      </c>
      <c r="F1370" s="51">
        <v>4</v>
      </c>
      <c r="G1370">
        <v>6</v>
      </c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  <c r="AI1370"/>
      <c r="AJ1370"/>
      <c r="AK1370"/>
      <c r="AL1370"/>
      <c r="AM1370"/>
      <c r="AN1370"/>
      <c r="AO1370"/>
      <c r="AP1370"/>
      <c r="AQ1370"/>
      <c r="AR1370"/>
      <c r="AS1370"/>
      <c r="AT1370"/>
      <c r="AU1370"/>
      <c r="AV1370"/>
      <c r="AW1370"/>
      <c r="AX1370"/>
      <c r="AY1370"/>
      <c r="AZ1370"/>
      <c r="BA1370"/>
      <c r="BB1370"/>
    </row>
    <row r="1371" spans="1:54" s="55" customFormat="1" ht="15">
      <c r="A1371" t="str">
        <f t="shared" si="21"/>
        <v>VorarlbergOrthopädieschuhmacher/in</v>
      </c>
      <c r="B1371">
        <v>1371</v>
      </c>
      <c r="C1371" t="s">
        <v>267</v>
      </c>
      <c r="D1371" t="s">
        <v>181</v>
      </c>
      <c r="E1371" s="51">
        <v>2</v>
      </c>
      <c r="F1371" s="51">
        <v>2</v>
      </c>
      <c r="G1371">
        <v>2</v>
      </c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  <c r="AJ1371"/>
      <c r="AK1371"/>
      <c r="AL1371"/>
      <c r="AM1371"/>
      <c r="AN1371"/>
      <c r="AO1371"/>
      <c r="AP1371"/>
      <c r="AQ1371"/>
      <c r="AR1371"/>
      <c r="AS1371"/>
      <c r="AT1371"/>
      <c r="AU1371"/>
      <c r="AV1371"/>
      <c r="AW1371"/>
      <c r="AX1371"/>
      <c r="AY1371"/>
      <c r="AZ1371"/>
      <c r="BA1371"/>
      <c r="BB1371"/>
    </row>
    <row r="1372" spans="1:54" s="55" customFormat="1" ht="15">
      <c r="A1372" t="str">
        <f t="shared" si="21"/>
        <v>VorarlbergOrthopädietechnik</v>
      </c>
      <c r="B1372">
        <v>1372</v>
      </c>
      <c r="C1372" t="s">
        <v>267</v>
      </c>
      <c r="D1372" t="s">
        <v>182</v>
      </c>
      <c r="E1372" s="51">
        <v>2</v>
      </c>
      <c r="F1372" s="51">
        <v>2</v>
      </c>
      <c r="G1372">
        <v>1</v>
      </c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  <c r="AI1372"/>
      <c r="AJ1372"/>
      <c r="AK1372"/>
      <c r="AL1372"/>
      <c r="AM1372"/>
      <c r="AN1372"/>
      <c r="AO1372"/>
      <c r="AP1372"/>
      <c r="AQ1372"/>
      <c r="AR1372"/>
      <c r="AS1372"/>
      <c r="AT1372"/>
      <c r="AU1372"/>
      <c r="AV1372"/>
      <c r="AW1372"/>
      <c r="AX1372"/>
      <c r="AY1372"/>
      <c r="AZ1372"/>
      <c r="BA1372"/>
      <c r="BB1372"/>
    </row>
    <row r="1373" spans="1:54" s="55" customFormat="1" ht="15">
      <c r="A1373" t="str">
        <f t="shared" si="21"/>
        <v>VorarlbergPapiertechnik</v>
      </c>
      <c r="B1373">
        <v>1373</v>
      </c>
      <c r="C1373" t="s">
        <v>267</v>
      </c>
      <c r="D1373" t="s">
        <v>183</v>
      </c>
      <c r="E1373" s="51">
        <v>6</v>
      </c>
      <c r="F1373" s="51">
        <v>4</v>
      </c>
      <c r="G1373">
        <v>4</v>
      </c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  <c r="AI1373"/>
      <c r="AJ1373"/>
      <c r="AK1373"/>
      <c r="AL1373"/>
      <c r="AM1373"/>
      <c r="AN1373"/>
      <c r="AO1373"/>
      <c r="AP1373"/>
      <c r="AQ1373"/>
      <c r="AR1373"/>
      <c r="AS1373"/>
      <c r="AT1373"/>
      <c r="AU1373"/>
      <c r="AV1373"/>
      <c r="AW1373"/>
      <c r="AX1373"/>
      <c r="AY1373"/>
      <c r="AZ1373"/>
      <c r="BA1373"/>
      <c r="BB1373"/>
    </row>
    <row r="1374" spans="1:54" s="55" customFormat="1" ht="15">
      <c r="A1374" t="str">
        <f t="shared" si="21"/>
        <v>VorarlbergPersonaldienstleistung</v>
      </c>
      <c r="B1374">
        <v>1374</v>
      </c>
      <c r="C1374" t="s">
        <v>267</v>
      </c>
      <c r="D1374" t="s">
        <v>184</v>
      </c>
      <c r="E1374" s="51">
        <v>1</v>
      </c>
      <c r="F1374" s="51">
        <v>1</v>
      </c>
      <c r="G1374">
        <v>1</v>
      </c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/>
      <c r="AL1374"/>
      <c r="AM1374"/>
      <c r="AN1374"/>
      <c r="AO1374"/>
      <c r="AP1374"/>
      <c r="AQ1374"/>
      <c r="AR1374"/>
      <c r="AS1374"/>
      <c r="AT1374"/>
      <c r="AU1374"/>
      <c r="AV1374"/>
      <c r="AW1374"/>
      <c r="AX1374"/>
      <c r="AY1374"/>
      <c r="AZ1374"/>
      <c r="BA1374"/>
      <c r="BB1374"/>
    </row>
    <row r="1375" spans="1:54" s="55" customFormat="1" ht="15">
      <c r="A1375" t="str">
        <f t="shared" si="21"/>
        <v>VorarlbergPflasterer/Pflasterin</v>
      </c>
      <c r="B1375">
        <v>1375</v>
      </c>
      <c r="C1375" t="s">
        <v>267</v>
      </c>
      <c r="D1375" t="s">
        <v>185</v>
      </c>
      <c r="E1375" s="51">
        <v>4</v>
      </c>
      <c r="F1375" s="51">
        <v>6</v>
      </c>
      <c r="G1375">
        <v>7</v>
      </c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  <c r="AJ1375"/>
      <c r="AK1375"/>
      <c r="AL1375"/>
      <c r="AM1375"/>
      <c r="AN1375"/>
      <c r="AO1375"/>
      <c r="AP1375"/>
      <c r="AQ1375"/>
      <c r="AR1375"/>
      <c r="AS1375"/>
      <c r="AT1375"/>
      <c r="AU1375"/>
      <c r="AV1375"/>
      <c r="AW1375"/>
      <c r="AX1375"/>
      <c r="AY1375"/>
      <c r="AZ1375"/>
      <c r="BA1375"/>
      <c r="BB1375"/>
    </row>
    <row r="1376" spans="1:54" s="55" customFormat="1" ht="15">
      <c r="A1376" t="str">
        <f t="shared" si="21"/>
        <v>VorarlbergPflegeassistenz-AV</v>
      </c>
      <c r="B1376">
        <v>1376</v>
      </c>
      <c r="C1376" t="s">
        <v>267</v>
      </c>
      <c r="D1376" t="s">
        <v>186</v>
      </c>
      <c r="E1376" s="51">
        <v>1</v>
      </c>
      <c r="F1376" s="51">
        <v>4</v>
      </c>
      <c r="G1376">
        <v>7</v>
      </c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  <c r="AI1376"/>
      <c r="AJ1376"/>
      <c r="AK1376"/>
      <c r="AL1376"/>
      <c r="AM1376"/>
      <c r="AN1376"/>
      <c r="AO1376"/>
      <c r="AP1376"/>
      <c r="AQ1376"/>
      <c r="AR1376"/>
      <c r="AS1376"/>
      <c r="AT1376"/>
      <c r="AU1376"/>
      <c r="AV1376"/>
      <c r="AW1376"/>
      <c r="AX1376"/>
      <c r="AY1376"/>
      <c r="AZ1376"/>
      <c r="BA1376"/>
      <c r="BB1376"/>
    </row>
    <row r="1377" spans="1:54" s="55" customFormat="1" ht="15">
      <c r="A1377" t="str">
        <f t="shared" si="21"/>
        <v>VorarlbergPflegefachassistenz-AV</v>
      </c>
      <c r="B1377">
        <v>1377</v>
      </c>
      <c r="C1377" t="s">
        <v>267</v>
      </c>
      <c r="D1377" t="s">
        <v>187</v>
      </c>
      <c r="E1377" s="51"/>
      <c r="F1377" s="51"/>
      <c r="G1377">
        <v>1</v>
      </c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/>
      <c r="AL1377"/>
      <c r="AM1377"/>
      <c r="AN1377"/>
      <c r="AO1377"/>
      <c r="AP1377"/>
      <c r="AQ1377"/>
      <c r="AR1377"/>
      <c r="AS1377"/>
      <c r="AT1377"/>
      <c r="AU1377"/>
      <c r="AV1377"/>
      <c r="AW1377"/>
      <c r="AX1377"/>
      <c r="AY1377"/>
      <c r="AZ1377"/>
      <c r="BA1377"/>
      <c r="BB1377"/>
    </row>
    <row r="1378" spans="1:54" s="55" customFormat="1" ht="15">
      <c r="A1378" t="str">
        <f t="shared" si="21"/>
        <v>VorarlbergPharmazeutisch-kaufmännische Assistenz</v>
      </c>
      <c r="B1378">
        <v>1378</v>
      </c>
      <c r="C1378" t="s">
        <v>267</v>
      </c>
      <c r="D1378" t="s">
        <v>19</v>
      </c>
      <c r="E1378" s="51">
        <v>5</v>
      </c>
      <c r="F1378" s="51">
        <v>5</v>
      </c>
      <c r="G1378">
        <v>3</v>
      </c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  <c r="AI1378"/>
      <c r="AJ1378"/>
      <c r="AK1378"/>
      <c r="AL1378"/>
      <c r="AM1378"/>
      <c r="AN1378"/>
      <c r="AO1378"/>
      <c r="AP1378"/>
      <c r="AQ1378"/>
      <c r="AR1378"/>
      <c r="AS1378"/>
      <c r="AT1378"/>
      <c r="AU1378"/>
      <c r="AV1378"/>
      <c r="AW1378"/>
      <c r="AX1378"/>
      <c r="AY1378"/>
      <c r="AZ1378"/>
      <c r="BA1378"/>
      <c r="BB1378"/>
    </row>
    <row r="1379" spans="1:54" s="55" customFormat="1" ht="15">
      <c r="A1379" t="str">
        <f t="shared" si="21"/>
        <v>VorarlbergPlatten- und Fliesenleger/in</v>
      </c>
      <c r="B1379">
        <v>1379</v>
      </c>
      <c r="C1379" t="s">
        <v>267</v>
      </c>
      <c r="D1379" t="s">
        <v>190</v>
      </c>
      <c r="E1379" s="51">
        <v>28</v>
      </c>
      <c r="F1379" s="51">
        <v>29</v>
      </c>
      <c r="G1379">
        <v>31</v>
      </c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  <c r="AI1379"/>
      <c r="AJ1379"/>
      <c r="AK1379"/>
      <c r="AL1379"/>
      <c r="AM1379"/>
      <c r="AN1379"/>
      <c r="AO1379"/>
      <c r="AP1379"/>
      <c r="AQ1379"/>
      <c r="AR1379"/>
      <c r="AS1379"/>
      <c r="AT1379"/>
      <c r="AU1379"/>
      <c r="AV1379"/>
      <c r="AW1379"/>
      <c r="AX1379"/>
      <c r="AY1379"/>
      <c r="AZ1379"/>
      <c r="BA1379"/>
      <c r="BB1379"/>
    </row>
    <row r="1380" spans="1:54" s="55" customFormat="1" ht="15">
      <c r="A1380" t="str">
        <f t="shared" si="21"/>
        <v>VorarlbergProzesstechnik</v>
      </c>
      <c r="B1380">
        <v>1380</v>
      </c>
      <c r="C1380" t="s">
        <v>267</v>
      </c>
      <c r="D1380" t="s">
        <v>193</v>
      </c>
      <c r="E1380" s="51">
        <v>41</v>
      </c>
      <c r="F1380" s="51">
        <v>45</v>
      </c>
      <c r="G1380">
        <v>43</v>
      </c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  <c r="AI1380"/>
      <c r="AJ1380"/>
      <c r="AK1380"/>
      <c r="AL1380"/>
      <c r="AM1380"/>
      <c r="AN1380"/>
      <c r="AO1380"/>
      <c r="AP1380"/>
      <c r="AQ1380"/>
      <c r="AR1380"/>
      <c r="AS1380"/>
      <c r="AT1380"/>
      <c r="AU1380"/>
      <c r="AV1380"/>
      <c r="AW1380"/>
      <c r="AX1380"/>
      <c r="AY1380"/>
      <c r="AZ1380"/>
      <c r="BA1380"/>
      <c r="BB1380"/>
    </row>
    <row r="1381" spans="1:54" s="55" customFormat="1" ht="15">
      <c r="A1381" t="str">
        <f t="shared" si="21"/>
        <v>VorarlbergRauchfangkehrer/Rauchfangkehrerin</v>
      </c>
      <c r="B1381">
        <v>1381</v>
      </c>
      <c r="C1381" t="s">
        <v>267</v>
      </c>
      <c r="D1381" t="s">
        <v>196</v>
      </c>
      <c r="E1381" s="51">
        <v>9</v>
      </c>
      <c r="F1381" s="51">
        <v>9</v>
      </c>
      <c r="G1381">
        <v>9</v>
      </c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  <c r="AI1381"/>
      <c r="AJ1381"/>
      <c r="AK1381"/>
      <c r="AL1381"/>
      <c r="AM1381"/>
      <c r="AN1381"/>
      <c r="AO1381"/>
      <c r="AP1381"/>
      <c r="AQ1381"/>
      <c r="AR1381"/>
      <c r="AS1381"/>
      <c r="AT1381"/>
      <c r="AU1381"/>
      <c r="AV1381"/>
      <c r="AW1381"/>
      <c r="AX1381"/>
      <c r="AY1381"/>
      <c r="AZ1381"/>
      <c r="BA1381"/>
      <c r="BB1381"/>
    </row>
    <row r="1382" spans="1:54" s="55" customFormat="1" ht="15">
      <c r="A1382" t="str">
        <f t="shared" si="21"/>
        <v>VorarlbergReifen- und Vulkanisationstechnik</v>
      </c>
      <c r="B1382">
        <v>1382</v>
      </c>
      <c r="C1382" t="s">
        <v>267</v>
      </c>
      <c r="D1382" t="s">
        <v>197</v>
      </c>
      <c r="E1382" s="51">
        <v>2</v>
      </c>
      <c r="F1382" s="51">
        <v>2</v>
      </c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  <c r="AI1382"/>
      <c r="AJ1382"/>
      <c r="AK1382"/>
      <c r="AL1382"/>
      <c r="AM1382"/>
      <c r="AN1382"/>
      <c r="AO1382"/>
      <c r="AP1382"/>
      <c r="AQ1382"/>
      <c r="AR1382"/>
      <c r="AS1382"/>
      <c r="AT1382"/>
      <c r="AU1382"/>
      <c r="AV1382"/>
      <c r="AW1382"/>
      <c r="AX1382"/>
      <c r="AY1382"/>
      <c r="AZ1382"/>
      <c r="BA1382"/>
      <c r="BB1382"/>
    </row>
    <row r="1383" spans="1:54" s="55" customFormat="1" ht="15">
      <c r="A1383" t="str">
        <f t="shared" si="21"/>
        <v>VorarlbergReinigungstechnik</v>
      </c>
      <c r="B1383">
        <v>1383</v>
      </c>
      <c r="C1383" t="s">
        <v>267</v>
      </c>
      <c r="D1383" t="s">
        <v>198</v>
      </c>
      <c r="E1383" s="51">
        <v>4</v>
      </c>
      <c r="F1383" s="51">
        <v>3</v>
      </c>
      <c r="G1383">
        <v>5</v>
      </c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/>
      <c r="AL1383"/>
      <c r="AM1383"/>
      <c r="AN1383"/>
      <c r="AO1383"/>
      <c r="AP1383"/>
      <c r="AQ1383"/>
      <c r="AR1383"/>
      <c r="AS1383"/>
      <c r="AT1383"/>
      <c r="AU1383"/>
      <c r="AV1383"/>
      <c r="AW1383"/>
      <c r="AX1383"/>
      <c r="AY1383"/>
      <c r="AZ1383"/>
      <c r="BA1383"/>
      <c r="BB1383"/>
    </row>
    <row r="1384" spans="1:54" s="55" customFormat="1" ht="15">
      <c r="A1384" t="str">
        <f t="shared" si="21"/>
        <v>VorarlbergReisebürokaufmann / Reisebürokauffrau</v>
      </c>
      <c r="B1384">
        <v>1384</v>
      </c>
      <c r="C1384" t="s">
        <v>267</v>
      </c>
      <c r="D1384" t="s">
        <v>566</v>
      </c>
      <c r="E1384" s="51">
        <v>2</v>
      </c>
      <c r="F1384" s="51">
        <v>3</v>
      </c>
      <c r="G1384">
        <v>3</v>
      </c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  <c r="AI1384"/>
      <c r="AJ1384"/>
      <c r="AK1384"/>
      <c r="AL1384"/>
      <c r="AM1384"/>
      <c r="AN1384"/>
      <c r="AO1384"/>
      <c r="AP1384"/>
      <c r="AQ1384"/>
      <c r="AR1384"/>
      <c r="AS1384"/>
      <c r="AT1384"/>
      <c r="AU1384"/>
      <c r="AV1384"/>
      <c r="AW1384"/>
      <c r="AX1384"/>
      <c r="AY1384"/>
      <c r="AZ1384"/>
      <c r="BA1384"/>
      <c r="BB1384"/>
    </row>
    <row r="1385" spans="1:54" s="55" customFormat="1" ht="15">
      <c r="A1385" t="str">
        <f t="shared" si="21"/>
        <v>VorarlbergRestaurantfachmann/Restaurantfachfrau</v>
      </c>
      <c r="B1385">
        <v>1385</v>
      </c>
      <c r="C1385" t="s">
        <v>267</v>
      </c>
      <c r="D1385" t="s">
        <v>201</v>
      </c>
      <c r="E1385" s="51">
        <v>39</v>
      </c>
      <c r="F1385" s="51">
        <v>36</v>
      </c>
      <c r="G1385">
        <v>30</v>
      </c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F1385"/>
      <c r="AG1385"/>
      <c r="AH1385"/>
      <c r="AI1385"/>
      <c r="AJ1385"/>
      <c r="AK1385"/>
      <c r="AL1385"/>
      <c r="AM1385"/>
      <c r="AN1385"/>
      <c r="AO1385"/>
      <c r="AP1385"/>
      <c r="AQ1385"/>
      <c r="AR1385"/>
      <c r="AS1385"/>
      <c r="AT1385"/>
      <c r="AU1385"/>
      <c r="AV1385"/>
      <c r="AW1385"/>
      <c r="AX1385"/>
      <c r="AY1385"/>
      <c r="AZ1385"/>
      <c r="BA1385"/>
      <c r="BB1385"/>
    </row>
    <row r="1386" spans="1:54" s="55" customFormat="1" ht="15">
      <c r="A1386" t="str">
        <f t="shared" si="21"/>
        <v>VorarlbergSchädlingsbekämpfer/in</v>
      </c>
      <c r="B1386">
        <v>1386</v>
      </c>
      <c r="C1386" t="s">
        <v>267</v>
      </c>
      <c r="D1386" t="s">
        <v>204</v>
      </c>
      <c r="E1386" s="51">
        <v>1</v>
      </c>
      <c r="F1386" s="51">
        <v>1</v>
      </c>
      <c r="G1386">
        <v>1</v>
      </c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  <c r="AI1386"/>
      <c r="AJ1386"/>
      <c r="AK1386"/>
      <c r="AL1386"/>
      <c r="AM1386"/>
      <c r="AN1386"/>
      <c r="AO1386"/>
      <c r="AP1386"/>
      <c r="AQ1386"/>
      <c r="AR1386"/>
      <c r="AS1386"/>
      <c r="AT1386"/>
      <c r="AU1386"/>
      <c r="AV1386"/>
      <c r="AW1386"/>
      <c r="AX1386"/>
      <c r="AY1386"/>
      <c r="AZ1386"/>
      <c r="BA1386"/>
      <c r="BB1386"/>
    </row>
    <row r="1387" spans="1:54" s="55" customFormat="1" ht="15">
      <c r="A1387" t="str">
        <f t="shared" si="21"/>
        <v>VorarlbergSeilbahntechnik</v>
      </c>
      <c r="B1387">
        <v>1387</v>
      </c>
      <c r="C1387" t="s">
        <v>267</v>
      </c>
      <c r="D1387" t="s">
        <v>207</v>
      </c>
      <c r="E1387" s="51">
        <v>17</v>
      </c>
      <c r="F1387" s="51">
        <v>12</v>
      </c>
      <c r="G1387">
        <v>18</v>
      </c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  <c r="AI1387"/>
      <c r="AJ1387"/>
      <c r="AK1387"/>
      <c r="AL1387"/>
      <c r="AM1387"/>
      <c r="AN1387"/>
      <c r="AO1387"/>
      <c r="AP1387"/>
      <c r="AQ1387"/>
      <c r="AR1387"/>
      <c r="AS1387"/>
      <c r="AT1387"/>
      <c r="AU1387"/>
      <c r="AV1387"/>
      <c r="AW1387"/>
      <c r="AX1387"/>
      <c r="AY1387"/>
      <c r="AZ1387"/>
      <c r="BA1387"/>
      <c r="BB1387"/>
    </row>
    <row r="1388" spans="1:54" s="55" customFormat="1" ht="15">
      <c r="A1388" t="str">
        <f t="shared" si="21"/>
        <v>VorarlbergSkibautechnik</v>
      </c>
      <c r="B1388">
        <v>1388</v>
      </c>
      <c r="C1388" t="s">
        <v>267</v>
      </c>
      <c r="D1388" t="s">
        <v>208</v>
      </c>
      <c r="E1388" s="51"/>
      <c r="F1388" s="51">
        <v>1</v>
      </c>
      <c r="G1388">
        <v>1</v>
      </c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  <c r="AI1388"/>
      <c r="AJ1388"/>
      <c r="AK1388"/>
      <c r="AL1388"/>
      <c r="AM1388"/>
      <c r="AN1388"/>
      <c r="AO1388"/>
      <c r="AP1388"/>
      <c r="AQ1388"/>
      <c r="AR1388"/>
      <c r="AS1388"/>
      <c r="AT1388"/>
      <c r="AU1388"/>
      <c r="AV1388"/>
      <c r="AW1388"/>
      <c r="AX1388"/>
      <c r="AY1388"/>
      <c r="AZ1388"/>
      <c r="BA1388"/>
      <c r="BB1388"/>
    </row>
    <row r="1389" spans="1:54" s="55" customFormat="1" ht="15">
      <c r="A1389" t="str">
        <f t="shared" si="21"/>
        <v>VorarlbergSonnenschutztechnik</v>
      </c>
      <c r="B1389">
        <v>1389</v>
      </c>
      <c r="C1389" t="s">
        <v>267</v>
      </c>
      <c r="D1389" t="s">
        <v>209</v>
      </c>
      <c r="E1389" s="51">
        <v>4</v>
      </c>
      <c r="F1389" s="51">
        <v>4</v>
      </c>
      <c r="G1389">
        <v>3</v>
      </c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F1389"/>
      <c r="AG1389"/>
      <c r="AH1389"/>
      <c r="AI1389"/>
      <c r="AJ1389"/>
      <c r="AK1389"/>
      <c r="AL1389"/>
      <c r="AM1389"/>
      <c r="AN1389"/>
      <c r="AO1389"/>
      <c r="AP1389"/>
      <c r="AQ1389"/>
      <c r="AR1389"/>
      <c r="AS1389"/>
      <c r="AT1389"/>
      <c r="AU1389"/>
      <c r="AV1389"/>
      <c r="AW1389"/>
      <c r="AX1389"/>
      <c r="AY1389"/>
      <c r="AZ1389"/>
      <c r="BA1389"/>
      <c r="BB1389"/>
    </row>
    <row r="1390" spans="1:54" s="55" customFormat="1" ht="15">
      <c r="A1390" t="str">
        <f t="shared" si="21"/>
        <v>VorarlbergSpeditionskaufmann/Speditionskauffrau</v>
      </c>
      <c r="B1390">
        <v>1390</v>
      </c>
      <c r="C1390" t="s">
        <v>267</v>
      </c>
      <c r="D1390" t="s">
        <v>210</v>
      </c>
      <c r="E1390" s="51">
        <v>29</v>
      </c>
      <c r="F1390" s="51">
        <v>32</v>
      </c>
      <c r="G1390">
        <v>30</v>
      </c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  <c r="AI1390"/>
      <c r="AJ1390"/>
      <c r="AK1390"/>
      <c r="AL1390"/>
      <c r="AM1390"/>
      <c r="AN1390"/>
      <c r="AO1390"/>
      <c r="AP1390"/>
      <c r="AQ1390"/>
      <c r="AR1390"/>
      <c r="AS1390"/>
      <c r="AT1390"/>
      <c r="AU1390"/>
      <c r="AV1390"/>
      <c r="AW1390"/>
      <c r="AX1390"/>
      <c r="AY1390"/>
      <c r="AZ1390"/>
      <c r="BA1390"/>
      <c r="BB1390"/>
    </row>
    <row r="1391" spans="1:54" s="55" customFormat="1" ht="15">
      <c r="A1391" t="str">
        <f t="shared" si="21"/>
        <v>VorarlbergSpeditionslogistik</v>
      </c>
      <c r="B1391">
        <v>1391</v>
      </c>
      <c r="C1391" t="s">
        <v>267</v>
      </c>
      <c r="D1391" t="s">
        <v>211</v>
      </c>
      <c r="E1391" s="51">
        <v>2</v>
      </c>
      <c r="F1391" s="51">
        <v>3</v>
      </c>
      <c r="G1391">
        <v>3</v>
      </c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/>
      <c r="AL1391"/>
      <c r="AM1391"/>
      <c r="AN1391"/>
      <c r="AO1391"/>
      <c r="AP1391"/>
      <c r="AQ1391"/>
      <c r="AR1391"/>
      <c r="AS1391"/>
      <c r="AT1391"/>
      <c r="AU1391"/>
      <c r="AV1391"/>
      <c r="AW1391"/>
      <c r="AX1391"/>
      <c r="AY1391"/>
      <c r="AZ1391"/>
      <c r="BA1391"/>
      <c r="BB1391"/>
    </row>
    <row r="1392" spans="1:54" s="55" customFormat="1" ht="15">
      <c r="A1392" t="str">
        <f t="shared" si="21"/>
        <v>VorarlbergSpengler/Spenglerin</v>
      </c>
      <c r="B1392">
        <v>1392</v>
      </c>
      <c r="C1392" t="s">
        <v>267</v>
      </c>
      <c r="D1392" t="s">
        <v>212</v>
      </c>
      <c r="E1392" s="51">
        <v>23</v>
      </c>
      <c r="F1392" s="51">
        <v>19</v>
      </c>
      <c r="G1392">
        <v>19</v>
      </c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  <c r="AJ1392"/>
      <c r="AK1392"/>
      <c r="AL1392"/>
      <c r="AM1392"/>
      <c r="AN1392"/>
      <c r="AO1392"/>
      <c r="AP1392"/>
      <c r="AQ1392"/>
      <c r="AR1392"/>
      <c r="AS1392"/>
      <c r="AT1392"/>
      <c r="AU1392"/>
      <c r="AV1392"/>
      <c r="AW1392"/>
      <c r="AX1392"/>
      <c r="AY1392"/>
      <c r="AZ1392"/>
      <c r="BA1392"/>
      <c r="BB1392"/>
    </row>
    <row r="1393" spans="1:54" s="55" customFormat="1" ht="15">
      <c r="A1393" t="str">
        <f t="shared" si="21"/>
        <v>VorarlbergSportadministrator/Sportadministratorin</v>
      </c>
      <c r="B1393">
        <v>1393</v>
      </c>
      <c r="C1393" t="s">
        <v>267</v>
      </c>
      <c r="D1393" t="s">
        <v>213</v>
      </c>
      <c r="E1393" s="51"/>
      <c r="F1393" s="51"/>
      <c r="G1393">
        <v>1</v>
      </c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  <c r="AI1393"/>
      <c r="AJ1393"/>
      <c r="AK1393"/>
      <c r="AL1393"/>
      <c r="AM1393"/>
      <c r="AN1393"/>
      <c r="AO1393"/>
      <c r="AP1393"/>
      <c r="AQ1393"/>
      <c r="AR1393"/>
      <c r="AS1393"/>
      <c r="AT1393"/>
      <c r="AU1393"/>
      <c r="AV1393"/>
      <c r="AW1393"/>
      <c r="AX1393"/>
      <c r="AY1393"/>
      <c r="AZ1393"/>
      <c r="BA1393"/>
      <c r="BB1393"/>
    </row>
    <row r="1394" spans="1:54" s="55" customFormat="1" ht="15">
      <c r="A1394" t="str">
        <f t="shared" si="21"/>
        <v>VorarlbergSportgerätefachkraft (gültig bis: 31.12.2026)</v>
      </c>
      <c r="B1394">
        <v>1394</v>
      </c>
      <c r="C1394" t="s">
        <v>267</v>
      </c>
      <c r="D1394" t="s">
        <v>214</v>
      </c>
      <c r="E1394" s="51"/>
      <c r="F1394" s="51"/>
      <c r="G1394">
        <v>3</v>
      </c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  <c r="AI1394"/>
      <c r="AJ1394"/>
      <c r="AK1394"/>
      <c r="AL1394"/>
      <c r="AM1394"/>
      <c r="AN1394"/>
      <c r="AO1394"/>
      <c r="AP1394"/>
      <c r="AQ1394"/>
      <c r="AR1394"/>
      <c r="AS1394"/>
      <c r="AT1394"/>
      <c r="AU1394"/>
      <c r="AV1394"/>
      <c r="AW1394"/>
      <c r="AX1394"/>
      <c r="AY1394"/>
      <c r="AZ1394"/>
      <c r="BA1394"/>
      <c r="BB1394"/>
    </row>
    <row r="1395" spans="1:54" s="55" customFormat="1" ht="15">
      <c r="A1395" t="str">
        <f t="shared" si="21"/>
        <v>VorarlbergStandardisierte Ausbildung Teilqualifikation Metall</v>
      </c>
      <c r="B1395">
        <v>1395</v>
      </c>
      <c r="C1395" t="s">
        <v>267</v>
      </c>
      <c r="D1395" t="s">
        <v>567</v>
      </c>
      <c r="E1395" s="51"/>
      <c r="F1395" s="51"/>
      <c r="G1395">
        <v>13</v>
      </c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  <c r="AJ1395"/>
      <c r="AK1395"/>
      <c r="AL1395"/>
      <c r="AM1395"/>
      <c r="AN1395"/>
      <c r="AO1395"/>
      <c r="AP1395"/>
      <c r="AQ1395"/>
      <c r="AR1395"/>
      <c r="AS1395"/>
      <c r="AT1395"/>
      <c r="AU1395"/>
      <c r="AV1395"/>
      <c r="AW1395"/>
      <c r="AX1395"/>
      <c r="AY1395"/>
      <c r="AZ1395"/>
      <c r="BA1395"/>
      <c r="BB1395"/>
    </row>
    <row r="1396" spans="1:54" s="55" customFormat="1" ht="15">
      <c r="A1396" t="str">
        <f t="shared" si="21"/>
        <v>VorarlbergSteinmetz/Steinmetzin</v>
      </c>
      <c r="B1396">
        <v>1396</v>
      </c>
      <c r="C1396" t="s">
        <v>267</v>
      </c>
      <c r="D1396" t="s">
        <v>216</v>
      </c>
      <c r="E1396" s="51">
        <v>8</v>
      </c>
      <c r="F1396" s="51">
        <v>3</v>
      </c>
      <c r="G1396">
        <v>3</v>
      </c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  <c r="AI1396"/>
      <c r="AJ1396"/>
      <c r="AK1396"/>
      <c r="AL1396"/>
      <c r="AM1396"/>
      <c r="AN1396"/>
      <c r="AO1396"/>
      <c r="AP1396"/>
      <c r="AQ1396"/>
      <c r="AR1396"/>
      <c r="AS1396"/>
      <c r="AT1396"/>
      <c r="AU1396"/>
      <c r="AV1396"/>
      <c r="AW1396"/>
      <c r="AX1396"/>
      <c r="AY1396"/>
      <c r="AZ1396"/>
      <c r="BA1396"/>
      <c r="BB1396"/>
    </row>
    <row r="1397" spans="1:54" s="55" customFormat="1" ht="15">
      <c r="A1397" t="str">
        <f t="shared" si="21"/>
        <v>VorarlbergSteinmetztechnik</v>
      </c>
      <c r="B1397">
        <v>1397</v>
      </c>
      <c r="C1397" t="s">
        <v>267</v>
      </c>
      <c r="D1397" t="s">
        <v>217</v>
      </c>
      <c r="E1397" s="51">
        <v>2</v>
      </c>
      <c r="F1397" s="51">
        <v>2</v>
      </c>
      <c r="G1397">
        <v>2</v>
      </c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F1397"/>
      <c r="AG1397"/>
      <c r="AH1397"/>
      <c r="AI1397"/>
      <c r="AJ1397"/>
      <c r="AK1397"/>
      <c r="AL1397"/>
      <c r="AM1397"/>
      <c r="AN1397"/>
      <c r="AO1397"/>
      <c r="AP1397"/>
      <c r="AQ1397"/>
      <c r="AR1397"/>
      <c r="AS1397"/>
      <c r="AT1397"/>
      <c r="AU1397"/>
      <c r="AV1397"/>
      <c r="AW1397"/>
      <c r="AX1397"/>
      <c r="AY1397"/>
      <c r="AZ1397"/>
      <c r="BA1397"/>
      <c r="BB1397"/>
    </row>
    <row r="1398" spans="1:54" s="55" customFormat="1" ht="15">
      <c r="A1398" t="str">
        <f t="shared" si="21"/>
        <v>VorarlbergSteuerassistenz</v>
      </c>
      <c r="B1398">
        <v>1398</v>
      </c>
      <c r="C1398" t="s">
        <v>267</v>
      </c>
      <c r="D1398" t="s">
        <v>219</v>
      </c>
      <c r="E1398" s="51">
        <v>3</v>
      </c>
      <c r="F1398" s="51">
        <v>7</v>
      </c>
      <c r="G1398">
        <v>5</v>
      </c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  <c r="AI1398"/>
      <c r="AJ1398"/>
      <c r="AK1398"/>
      <c r="AL1398"/>
      <c r="AM1398"/>
      <c r="AN1398"/>
      <c r="AO1398"/>
      <c r="AP1398"/>
      <c r="AQ1398"/>
      <c r="AR1398"/>
      <c r="AS1398"/>
      <c r="AT1398"/>
      <c r="AU1398"/>
      <c r="AV1398"/>
      <c r="AW1398"/>
      <c r="AX1398"/>
      <c r="AY1398"/>
      <c r="AZ1398"/>
      <c r="BA1398"/>
      <c r="BB1398"/>
    </row>
    <row r="1399" spans="1:54" s="55" customFormat="1" ht="15">
      <c r="A1399" t="str">
        <f t="shared" si="21"/>
        <v>VorarlbergStuckateur/in und Trockenausbauer/in</v>
      </c>
      <c r="B1399">
        <v>1399</v>
      </c>
      <c r="C1399" t="s">
        <v>267</v>
      </c>
      <c r="D1399" t="s">
        <v>224</v>
      </c>
      <c r="E1399" s="51">
        <v>16</v>
      </c>
      <c r="F1399" s="51">
        <v>11</v>
      </c>
      <c r="G1399">
        <v>11</v>
      </c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  <c r="AI1399"/>
      <c r="AJ1399"/>
      <c r="AK1399"/>
      <c r="AL1399"/>
      <c r="AM1399"/>
      <c r="AN1399"/>
      <c r="AO1399"/>
      <c r="AP1399"/>
      <c r="AQ1399"/>
      <c r="AR1399"/>
      <c r="AS1399"/>
      <c r="AT1399"/>
      <c r="AU1399"/>
      <c r="AV1399"/>
      <c r="AW1399"/>
      <c r="AX1399"/>
      <c r="AY1399"/>
      <c r="AZ1399"/>
      <c r="BA1399"/>
      <c r="BB1399"/>
    </row>
    <row r="1400" spans="1:54" s="55" customFormat="1" ht="15">
      <c r="A1400" t="str">
        <f t="shared" si="21"/>
        <v>VorarlbergSystemgastronomiefachkraft</v>
      </c>
      <c r="B1400">
        <v>1400</v>
      </c>
      <c r="C1400" t="s">
        <v>267</v>
      </c>
      <c r="D1400" t="s">
        <v>225</v>
      </c>
      <c r="E1400" s="51">
        <v>4</v>
      </c>
      <c r="F1400" s="51">
        <v>2</v>
      </c>
      <c r="G1400">
        <v>5</v>
      </c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  <c r="AI1400"/>
      <c r="AJ1400"/>
      <c r="AK1400"/>
      <c r="AL1400"/>
      <c r="AM1400"/>
      <c r="AN1400"/>
      <c r="AO1400"/>
      <c r="AP1400"/>
      <c r="AQ1400"/>
      <c r="AR1400"/>
      <c r="AS1400"/>
      <c r="AT1400"/>
      <c r="AU1400"/>
      <c r="AV1400"/>
      <c r="AW1400"/>
      <c r="AX1400"/>
      <c r="AY1400"/>
      <c r="AZ1400"/>
      <c r="BA1400"/>
      <c r="BB1400"/>
    </row>
    <row r="1401" spans="1:54" s="55" customFormat="1" ht="15">
      <c r="A1401" t="str">
        <f t="shared" si="21"/>
        <v>VorarlbergTapezierer/in und Dekorateur/in</v>
      </c>
      <c r="B1401">
        <v>1401</v>
      </c>
      <c r="C1401" t="s">
        <v>267</v>
      </c>
      <c r="D1401" t="s">
        <v>226</v>
      </c>
      <c r="E1401" s="51">
        <v>3</v>
      </c>
      <c r="F1401" s="51">
        <v>1</v>
      </c>
      <c r="G1401">
        <v>3</v>
      </c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  <c r="AI1401"/>
      <c r="AJ1401"/>
      <c r="AK1401"/>
      <c r="AL1401"/>
      <c r="AM1401"/>
      <c r="AN1401"/>
      <c r="AO1401"/>
      <c r="AP1401"/>
      <c r="AQ1401"/>
      <c r="AR1401"/>
      <c r="AS1401"/>
      <c r="AT1401"/>
      <c r="AU1401"/>
      <c r="AV1401"/>
      <c r="AW1401"/>
      <c r="AX1401"/>
      <c r="AY1401"/>
      <c r="AZ1401"/>
      <c r="BA1401"/>
      <c r="BB1401"/>
    </row>
    <row r="1402" spans="1:54" s="55" customFormat="1" ht="15">
      <c r="A1402" t="str">
        <f t="shared" si="21"/>
        <v>VorarlbergTechnischer Zeichner/Technische Zeichnerin</v>
      </c>
      <c r="B1402">
        <v>1402</v>
      </c>
      <c r="C1402" t="s">
        <v>267</v>
      </c>
      <c r="D1402" t="s">
        <v>227</v>
      </c>
      <c r="E1402" s="51"/>
      <c r="F1402" s="51"/>
      <c r="G1402">
        <v>1</v>
      </c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  <c r="AH1402"/>
      <c r="AI1402"/>
      <c r="AJ1402"/>
      <c r="AK1402"/>
      <c r="AL1402"/>
      <c r="AM1402"/>
      <c r="AN1402"/>
      <c r="AO1402"/>
      <c r="AP1402"/>
      <c r="AQ1402"/>
      <c r="AR1402"/>
      <c r="AS1402"/>
      <c r="AT1402"/>
      <c r="AU1402"/>
      <c r="AV1402"/>
      <c r="AW1402"/>
      <c r="AX1402"/>
      <c r="AY1402"/>
      <c r="AZ1402"/>
      <c r="BA1402"/>
      <c r="BB1402"/>
    </row>
    <row r="1403" spans="1:54" s="55" customFormat="1" ht="15">
      <c r="A1403" t="str">
        <f t="shared" si="21"/>
        <v>VorarlbergTextilchemie</v>
      </c>
      <c r="B1403">
        <v>1403</v>
      </c>
      <c r="C1403" t="s">
        <v>267</v>
      </c>
      <c r="D1403" t="s">
        <v>228</v>
      </c>
      <c r="E1403" s="51">
        <v>8</v>
      </c>
      <c r="F1403" s="51">
        <v>11</v>
      </c>
      <c r="G1403">
        <v>9</v>
      </c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  <c r="AI1403"/>
      <c r="AJ1403"/>
      <c r="AK1403"/>
      <c r="AL1403"/>
      <c r="AM1403"/>
      <c r="AN1403"/>
      <c r="AO1403"/>
      <c r="AP1403"/>
      <c r="AQ1403"/>
      <c r="AR1403"/>
      <c r="AS1403"/>
      <c r="AT1403"/>
      <c r="AU1403"/>
      <c r="AV1403"/>
      <c r="AW1403"/>
      <c r="AX1403"/>
      <c r="AY1403"/>
      <c r="AZ1403"/>
      <c r="BA1403"/>
      <c r="BB1403"/>
    </row>
    <row r="1404" spans="1:54" s="55" customFormat="1" ht="15">
      <c r="A1404" t="str">
        <f t="shared" si="21"/>
        <v>VorarlbergTextilgestaltung</v>
      </c>
      <c r="B1404">
        <v>1404</v>
      </c>
      <c r="C1404" t="s">
        <v>267</v>
      </c>
      <c r="D1404" t="s">
        <v>229</v>
      </c>
      <c r="E1404" s="51"/>
      <c r="F1404" s="51">
        <v>1</v>
      </c>
      <c r="G1404">
        <v>1</v>
      </c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  <c r="AI1404"/>
      <c r="AJ1404"/>
      <c r="AK1404"/>
      <c r="AL1404"/>
      <c r="AM1404"/>
      <c r="AN1404"/>
      <c r="AO1404"/>
      <c r="AP1404"/>
      <c r="AQ1404"/>
      <c r="AR1404"/>
      <c r="AS1404"/>
      <c r="AT1404"/>
      <c r="AU1404"/>
      <c r="AV1404"/>
      <c r="AW1404"/>
      <c r="AX1404"/>
      <c r="AY1404"/>
      <c r="AZ1404"/>
      <c r="BA1404"/>
      <c r="BB1404"/>
    </row>
    <row r="1405" spans="1:54" s="55" customFormat="1" ht="15">
      <c r="A1405" t="str">
        <f t="shared" si="21"/>
        <v>VorarlbergTextiltechnologie</v>
      </c>
      <c r="B1405">
        <v>1405</v>
      </c>
      <c r="C1405" t="s">
        <v>267</v>
      </c>
      <c r="D1405" t="s">
        <v>231</v>
      </c>
      <c r="E1405" s="51">
        <v>12</v>
      </c>
      <c r="F1405" s="51">
        <v>12</v>
      </c>
      <c r="G1405">
        <v>11</v>
      </c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  <c r="AI1405"/>
      <c r="AJ1405"/>
      <c r="AK1405"/>
      <c r="AL1405"/>
      <c r="AM1405"/>
      <c r="AN1405"/>
      <c r="AO1405"/>
      <c r="AP1405"/>
      <c r="AQ1405"/>
      <c r="AR1405"/>
      <c r="AS1405"/>
      <c r="AT1405"/>
      <c r="AU1405"/>
      <c r="AV1405"/>
      <c r="AW1405"/>
      <c r="AX1405"/>
      <c r="AY1405"/>
      <c r="AZ1405"/>
      <c r="BA1405"/>
      <c r="BB1405"/>
    </row>
    <row r="1406" spans="1:54" s="55" customFormat="1" ht="15">
      <c r="A1406" t="str">
        <f t="shared" si="21"/>
        <v>VorarlbergTiefbau</v>
      </c>
      <c r="B1406">
        <v>1406</v>
      </c>
      <c r="C1406" t="s">
        <v>267</v>
      </c>
      <c r="D1406" t="s">
        <v>232</v>
      </c>
      <c r="E1406" s="51">
        <v>52</v>
      </c>
      <c r="F1406" s="51">
        <v>50</v>
      </c>
      <c r="G1406">
        <v>49</v>
      </c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  <c r="AI1406"/>
      <c r="AJ1406"/>
      <c r="AK1406"/>
      <c r="AL1406"/>
      <c r="AM1406"/>
      <c r="AN1406"/>
      <c r="AO1406"/>
      <c r="AP1406"/>
      <c r="AQ1406"/>
      <c r="AR1406"/>
      <c r="AS1406"/>
      <c r="AT1406"/>
      <c r="AU1406"/>
      <c r="AV1406"/>
      <c r="AW1406"/>
      <c r="AX1406"/>
      <c r="AY1406"/>
      <c r="AZ1406"/>
      <c r="BA1406"/>
      <c r="BB1406"/>
    </row>
    <row r="1407" spans="1:54" s="55" customFormat="1" ht="15">
      <c r="A1407" t="str">
        <f t="shared" ref="A1407:A1469" si="22">C1407&amp;D1407</f>
        <v>VorarlbergTiefbauspezialist/Tiefbauspezialistin - Schwerpunkt Tunnelbautechnik (gültig bis: 31.08.2026)</v>
      </c>
      <c r="B1407">
        <v>1407</v>
      </c>
      <c r="C1407" t="s">
        <v>267</v>
      </c>
      <c r="D1407" t="s">
        <v>356</v>
      </c>
      <c r="E1407" s="51">
        <v>2</v>
      </c>
      <c r="F1407" s="51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F1407"/>
      <c r="AG1407"/>
      <c r="AH1407"/>
      <c r="AI1407"/>
      <c r="AJ1407"/>
      <c r="AK1407"/>
      <c r="AL1407"/>
      <c r="AM1407"/>
      <c r="AN1407"/>
      <c r="AO1407"/>
      <c r="AP1407"/>
      <c r="AQ1407"/>
      <c r="AR1407"/>
      <c r="AS1407"/>
      <c r="AT1407"/>
      <c r="AU1407"/>
      <c r="AV1407"/>
      <c r="AW1407"/>
      <c r="AX1407"/>
      <c r="AY1407"/>
      <c r="AZ1407"/>
      <c r="BA1407"/>
      <c r="BB1407"/>
    </row>
    <row r="1408" spans="1:54" s="55" customFormat="1" ht="15">
      <c r="A1408" t="str">
        <f t="shared" si="22"/>
        <v>VorarlbergTiefbauspezialist/Tiefbauspezialistin (gültig bis: 31.08.2026)</v>
      </c>
      <c r="B1408">
        <v>1408</v>
      </c>
      <c r="C1408" t="s">
        <v>267</v>
      </c>
      <c r="D1408" t="s">
        <v>233</v>
      </c>
      <c r="E1408" s="51">
        <v>4</v>
      </c>
      <c r="F1408" s="51">
        <v>2</v>
      </c>
      <c r="G1408">
        <v>2</v>
      </c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  <c r="AH1408"/>
      <c r="AI1408"/>
      <c r="AJ1408"/>
      <c r="AK1408"/>
      <c r="AL1408"/>
      <c r="AM1408"/>
      <c r="AN1408"/>
      <c r="AO1408"/>
      <c r="AP1408"/>
      <c r="AQ1408"/>
      <c r="AR1408"/>
      <c r="AS1408"/>
      <c r="AT1408"/>
      <c r="AU1408"/>
      <c r="AV1408"/>
      <c r="AW1408"/>
      <c r="AX1408"/>
      <c r="AY1408"/>
      <c r="AZ1408"/>
      <c r="BA1408"/>
      <c r="BB1408"/>
    </row>
    <row r="1409" spans="1:54" s="55" customFormat="1" ht="15">
      <c r="A1409" t="str">
        <f t="shared" si="22"/>
        <v>VorarlbergTierärztliche Ordinationsassistenz</v>
      </c>
      <c r="B1409">
        <v>1409</v>
      </c>
      <c r="C1409" t="s">
        <v>267</v>
      </c>
      <c r="D1409" t="s">
        <v>234</v>
      </c>
      <c r="E1409" s="51">
        <v>2</v>
      </c>
      <c r="F1409" s="51">
        <v>1</v>
      </c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  <c r="AJ1409"/>
      <c r="AK1409"/>
      <c r="AL1409"/>
      <c r="AM1409"/>
      <c r="AN1409"/>
      <c r="AO1409"/>
      <c r="AP1409"/>
      <c r="AQ1409"/>
      <c r="AR1409"/>
      <c r="AS1409"/>
      <c r="AT1409"/>
      <c r="AU1409"/>
      <c r="AV1409"/>
      <c r="AW1409"/>
      <c r="AX1409"/>
      <c r="AY1409"/>
      <c r="AZ1409"/>
      <c r="BA1409"/>
      <c r="BB1409"/>
    </row>
    <row r="1410" spans="1:54" s="55" customFormat="1" ht="15">
      <c r="A1410" t="str">
        <f t="shared" si="22"/>
        <v>VorarlbergTischlerei - Schwerpunkt Allgemeine Tischlerei</v>
      </c>
      <c r="B1410">
        <v>1410</v>
      </c>
      <c r="C1410" t="s">
        <v>267</v>
      </c>
      <c r="D1410" t="s">
        <v>236</v>
      </c>
      <c r="E1410" s="51">
        <v>102</v>
      </c>
      <c r="F1410" s="51">
        <v>97</v>
      </c>
      <c r="G1410">
        <v>95</v>
      </c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  <c r="AI1410"/>
      <c r="AJ1410"/>
      <c r="AK1410"/>
      <c r="AL1410"/>
      <c r="AM1410"/>
      <c r="AN1410"/>
      <c r="AO1410"/>
      <c r="AP1410"/>
      <c r="AQ1410"/>
      <c r="AR1410"/>
      <c r="AS1410"/>
      <c r="AT1410"/>
      <c r="AU1410"/>
      <c r="AV1410"/>
      <c r="AW1410"/>
      <c r="AX1410"/>
      <c r="AY1410"/>
      <c r="AZ1410"/>
      <c r="BA1410"/>
      <c r="BB1410"/>
    </row>
    <row r="1411" spans="1:54" s="55" customFormat="1" ht="15">
      <c r="A1411" t="str">
        <f t="shared" si="22"/>
        <v>VorarlbergTischlereitechnik - Schwerpunkt Planung</v>
      </c>
      <c r="B1411">
        <v>1411</v>
      </c>
      <c r="C1411" t="s">
        <v>267</v>
      </c>
      <c r="D1411" t="s">
        <v>239</v>
      </c>
      <c r="E1411" s="51">
        <v>7</v>
      </c>
      <c r="F1411" s="51">
        <v>9</v>
      </c>
      <c r="G1411">
        <v>8</v>
      </c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  <c r="AH1411"/>
      <c r="AI1411"/>
      <c r="AJ1411"/>
      <c r="AK1411"/>
      <c r="AL1411"/>
      <c r="AM1411"/>
      <c r="AN1411"/>
      <c r="AO1411"/>
      <c r="AP1411"/>
      <c r="AQ1411"/>
      <c r="AR1411"/>
      <c r="AS1411"/>
      <c r="AT1411"/>
      <c r="AU1411"/>
      <c r="AV1411"/>
      <c r="AW1411"/>
      <c r="AX1411"/>
      <c r="AY1411"/>
      <c r="AZ1411"/>
      <c r="BA1411"/>
      <c r="BB1411"/>
    </row>
    <row r="1412" spans="1:54" s="55" customFormat="1" ht="15">
      <c r="A1412" t="str">
        <f t="shared" si="22"/>
        <v>VorarlbergTischlereitechnik - Schwerpunkt Produktion</v>
      </c>
      <c r="B1412">
        <v>1412</v>
      </c>
      <c r="C1412" t="s">
        <v>267</v>
      </c>
      <c r="D1412" t="s">
        <v>240</v>
      </c>
      <c r="E1412" s="51">
        <v>59</v>
      </c>
      <c r="F1412" s="51">
        <v>61</v>
      </c>
      <c r="G1412">
        <v>54</v>
      </c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  <c r="AI1412"/>
      <c r="AJ1412"/>
      <c r="AK1412"/>
      <c r="AL1412"/>
      <c r="AM1412"/>
      <c r="AN1412"/>
      <c r="AO1412"/>
      <c r="AP1412"/>
      <c r="AQ1412"/>
      <c r="AR1412"/>
      <c r="AS1412"/>
      <c r="AT1412"/>
      <c r="AU1412"/>
      <c r="AV1412"/>
      <c r="AW1412"/>
      <c r="AX1412"/>
      <c r="AY1412"/>
      <c r="AZ1412"/>
      <c r="BA1412"/>
      <c r="BB1412"/>
    </row>
    <row r="1413" spans="1:54" s="55" customFormat="1" ht="15">
      <c r="A1413" t="str">
        <f t="shared" si="22"/>
        <v>VorarlbergUhrmacher/in - Zeitmesstechniker/in</v>
      </c>
      <c r="B1413">
        <v>1413</v>
      </c>
      <c r="C1413" t="s">
        <v>267</v>
      </c>
      <c r="D1413" t="s">
        <v>242</v>
      </c>
      <c r="E1413" s="51">
        <v>1</v>
      </c>
      <c r="F1413" s="51">
        <v>1</v>
      </c>
      <c r="G1413">
        <v>2</v>
      </c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  <c r="AI1413"/>
      <c r="AJ1413"/>
      <c r="AK1413"/>
      <c r="AL1413"/>
      <c r="AM1413"/>
      <c r="AN1413"/>
      <c r="AO1413"/>
      <c r="AP1413"/>
      <c r="AQ1413"/>
      <c r="AR1413"/>
      <c r="AS1413"/>
      <c r="AT1413"/>
      <c r="AU1413"/>
      <c r="AV1413"/>
      <c r="AW1413"/>
      <c r="AX1413"/>
      <c r="AY1413"/>
      <c r="AZ1413"/>
      <c r="BA1413"/>
      <c r="BB1413"/>
    </row>
    <row r="1414" spans="1:54" s="55" customFormat="1" ht="15">
      <c r="A1414" t="str">
        <f t="shared" si="22"/>
        <v>VorarlbergVeranstaltungstechnik</v>
      </c>
      <c r="B1414">
        <v>1414</v>
      </c>
      <c r="C1414" t="s">
        <v>267</v>
      </c>
      <c r="D1414" t="s">
        <v>243</v>
      </c>
      <c r="E1414" s="51">
        <v>8</v>
      </c>
      <c r="F1414" s="51">
        <v>12</v>
      </c>
      <c r="G1414">
        <v>12</v>
      </c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  <c r="AH1414"/>
      <c r="AI1414"/>
      <c r="AJ1414"/>
      <c r="AK1414"/>
      <c r="AL1414"/>
      <c r="AM1414"/>
      <c r="AN1414"/>
      <c r="AO1414"/>
      <c r="AP1414"/>
      <c r="AQ1414"/>
      <c r="AR1414"/>
      <c r="AS1414"/>
      <c r="AT1414"/>
      <c r="AU1414"/>
      <c r="AV1414"/>
      <c r="AW1414"/>
      <c r="AX1414"/>
      <c r="AY1414"/>
      <c r="AZ1414"/>
      <c r="BA1414"/>
      <c r="BB1414"/>
    </row>
    <row r="1415" spans="1:54" s="55" customFormat="1" ht="15">
      <c r="A1415" t="str">
        <f t="shared" si="22"/>
        <v>VorarlbergVerfahrenstechnik für Getreidewirtschaft</v>
      </c>
      <c r="B1415">
        <v>1415</v>
      </c>
      <c r="C1415" t="s">
        <v>267</v>
      </c>
      <c r="D1415" t="s">
        <v>244</v>
      </c>
      <c r="E1415" s="51"/>
      <c r="F1415" s="51"/>
      <c r="G1415">
        <v>1</v>
      </c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  <c r="AI1415"/>
      <c r="AJ1415"/>
      <c r="AK1415"/>
      <c r="AL1415"/>
      <c r="AM1415"/>
      <c r="AN1415"/>
      <c r="AO1415"/>
      <c r="AP1415"/>
      <c r="AQ1415"/>
      <c r="AR1415"/>
      <c r="AS1415"/>
      <c r="AT1415"/>
      <c r="AU1415"/>
      <c r="AV1415"/>
      <c r="AW1415"/>
      <c r="AX1415"/>
      <c r="AY1415"/>
      <c r="AZ1415"/>
      <c r="BA1415"/>
      <c r="BB1415"/>
    </row>
    <row r="1416" spans="1:54" s="55" customFormat="1" ht="15">
      <c r="A1416" t="str">
        <f t="shared" si="22"/>
        <v>VorarlbergVermessungs- und Geoinformationstechnik</v>
      </c>
      <c r="B1416">
        <v>1416</v>
      </c>
      <c r="C1416" t="s">
        <v>267</v>
      </c>
      <c r="D1416" t="s">
        <v>246</v>
      </c>
      <c r="E1416" s="51"/>
      <c r="F1416" s="51">
        <v>3</v>
      </c>
      <c r="G1416">
        <v>4</v>
      </c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/>
      <c r="AL1416"/>
      <c r="AM1416"/>
      <c r="AN1416"/>
      <c r="AO1416"/>
      <c r="AP1416"/>
      <c r="AQ1416"/>
      <c r="AR1416"/>
      <c r="AS1416"/>
      <c r="AT1416"/>
      <c r="AU1416"/>
      <c r="AV1416"/>
      <c r="AW1416"/>
      <c r="AX1416"/>
      <c r="AY1416"/>
      <c r="AZ1416"/>
      <c r="BA1416"/>
      <c r="BB1416"/>
    </row>
    <row r="1417" spans="1:54" s="55" customFormat="1" ht="15">
      <c r="A1417" t="str">
        <f t="shared" si="22"/>
        <v>VorarlbergVermessungstechniker/in (gültig bis: 30.06.2024)</v>
      </c>
      <c r="B1417">
        <v>1417</v>
      </c>
      <c r="C1417" t="s">
        <v>267</v>
      </c>
      <c r="D1417" t="s">
        <v>247</v>
      </c>
      <c r="E1417" s="51">
        <v>5</v>
      </c>
      <c r="F1417" s="51">
        <v>5</v>
      </c>
      <c r="G1417">
        <v>4</v>
      </c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  <c r="AI1417"/>
      <c r="AJ1417"/>
      <c r="AK1417"/>
      <c r="AL1417"/>
      <c r="AM1417"/>
      <c r="AN1417"/>
      <c r="AO1417"/>
      <c r="AP1417"/>
      <c r="AQ1417"/>
      <c r="AR1417"/>
      <c r="AS1417"/>
      <c r="AT1417"/>
      <c r="AU1417"/>
      <c r="AV1417"/>
      <c r="AW1417"/>
      <c r="AX1417"/>
      <c r="AY1417"/>
      <c r="AZ1417"/>
      <c r="BA1417"/>
      <c r="BB1417"/>
    </row>
    <row r="1418" spans="1:54" s="55" customFormat="1" ht="15">
      <c r="A1418" t="str">
        <f t="shared" si="22"/>
        <v>VorarlbergVerpackungstechnik</v>
      </c>
      <c r="B1418">
        <v>1418</v>
      </c>
      <c r="C1418" t="s">
        <v>267</v>
      </c>
      <c r="D1418" t="s">
        <v>248</v>
      </c>
      <c r="E1418" s="51">
        <v>42</v>
      </c>
      <c r="F1418" s="51">
        <v>45</v>
      </c>
      <c r="G1418">
        <v>37</v>
      </c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  <c r="AI1418"/>
      <c r="AJ1418"/>
      <c r="AK1418"/>
      <c r="AL1418"/>
      <c r="AM1418"/>
      <c r="AN1418"/>
      <c r="AO1418"/>
      <c r="AP1418"/>
      <c r="AQ1418"/>
      <c r="AR1418"/>
      <c r="AS1418"/>
      <c r="AT1418"/>
      <c r="AU1418"/>
      <c r="AV1418"/>
      <c r="AW1418"/>
      <c r="AX1418"/>
      <c r="AY1418"/>
      <c r="AZ1418"/>
      <c r="BA1418"/>
      <c r="BB1418"/>
    </row>
    <row r="1419" spans="1:54" s="55" customFormat="1" ht="15">
      <c r="A1419" t="str">
        <f t="shared" si="22"/>
        <v>VorarlbergVersicherungskaufmann/Versicherungskauffrau</v>
      </c>
      <c r="B1419">
        <v>1419</v>
      </c>
      <c r="C1419" t="s">
        <v>267</v>
      </c>
      <c r="D1419" t="s">
        <v>249</v>
      </c>
      <c r="E1419" s="51">
        <v>13</v>
      </c>
      <c r="F1419" s="51">
        <v>8</v>
      </c>
      <c r="G1419">
        <v>8</v>
      </c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  <c r="AI1419"/>
      <c r="AJ1419"/>
      <c r="AK1419"/>
      <c r="AL1419"/>
      <c r="AM1419"/>
      <c r="AN1419"/>
      <c r="AO1419"/>
      <c r="AP1419"/>
      <c r="AQ1419"/>
      <c r="AR1419"/>
      <c r="AS1419"/>
      <c r="AT1419"/>
      <c r="AU1419"/>
      <c r="AV1419"/>
      <c r="AW1419"/>
      <c r="AX1419"/>
      <c r="AY1419"/>
      <c r="AZ1419"/>
      <c r="BA1419"/>
      <c r="BB1419"/>
    </row>
    <row r="1420" spans="1:54" s="55" customFormat="1" ht="15">
      <c r="A1420" t="str">
        <f t="shared" si="22"/>
        <v>VorarlbergVerwaltungsassistent/Verwaltungsassistentin</v>
      </c>
      <c r="B1420">
        <v>1420</v>
      </c>
      <c r="C1420" t="s">
        <v>267</v>
      </c>
      <c r="D1420" t="s">
        <v>250</v>
      </c>
      <c r="E1420" s="51">
        <v>9</v>
      </c>
      <c r="F1420" s="51">
        <v>13</v>
      </c>
      <c r="G1420">
        <v>17</v>
      </c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  <c r="AH1420"/>
      <c r="AI1420"/>
      <c r="AJ1420"/>
      <c r="AK1420"/>
      <c r="AL1420"/>
      <c r="AM1420"/>
      <c r="AN1420"/>
      <c r="AO1420"/>
      <c r="AP1420"/>
      <c r="AQ1420"/>
      <c r="AR1420"/>
      <c r="AS1420"/>
      <c r="AT1420"/>
      <c r="AU1420"/>
      <c r="AV1420"/>
      <c r="AW1420"/>
      <c r="AX1420"/>
      <c r="AY1420"/>
      <c r="AZ1420"/>
      <c r="BA1420"/>
      <c r="BB1420"/>
    </row>
    <row r="1421" spans="1:54" s="55" customFormat="1" ht="15">
      <c r="A1421" t="str">
        <f t="shared" si="22"/>
        <v>VorarlbergWärme-, Kälte-, Schall- und Brandschutztechnik</v>
      </c>
      <c r="B1421">
        <v>1421</v>
      </c>
      <c r="C1421" t="s">
        <v>267</v>
      </c>
      <c r="D1421" t="s">
        <v>253</v>
      </c>
      <c r="E1421" s="51">
        <v>1</v>
      </c>
      <c r="F1421" s="51"/>
      <c r="G1421">
        <v>1</v>
      </c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F1421"/>
      <c r="AG1421"/>
      <c r="AH1421"/>
      <c r="AI1421"/>
      <c r="AJ1421"/>
      <c r="AK1421"/>
      <c r="AL1421"/>
      <c r="AM1421"/>
      <c r="AN1421"/>
      <c r="AO1421"/>
      <c r="AP1421"/>
      <c r="AQ1421"/>
      <c r="AR1421"/>
      <c r="AS1421"/>
      <c r="AT1421"/>
      <c r="AU1421"/>
      <c r="AV1421"/>
      <c r="AW1421"/>
      <c r="AX1421"/>
      <c r="AY1421"/>
      <c r="AZ1421"/>
      <c r="BA1421"/>
      <c r="BB1421"/>
    </row>
    <row r="1422" spans="1:54" s="55" customFormat="1" ht="15">
      <c r="A1422" t="str">
        <f t="shared" si="22"/>
        <v>VorarlbergWerkstofftechnik</v>
      </c>
      <c r="B1422">
        <v>1422</v>
      </c>
      <c r="C1422" t="s">
        <v>267</v>
      </c>
      <c r="D1422" t="s">
        <v>255</v>
      </c>
      <c r="E1422" s="51">
        <v>10</v>
      </c>
      <c r="F1422" s="51">
        <v>8</v>
      </c>
      <c r="G1422">
        <v>9</v>
      </c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  <c r="AD1422"/>
      <c r="AE1422"/>
      <c r="AF1422"/>
      <c r="AG1422"/>
      <c r="AH1422"/>
      <c r="AI1422"/>
      <c r="AJ1422"/>
      <c r="AK1422"/>
      <c r="AL1422"/>
      <c r="AM1422"/>
      <c r="AN1422"/>
      <c r="AO1422"/>
      <c r="AP1422"/>
      <c r="AQ1422"/>
      <c r="AR1422"/>
      <c r="AS1422"/>
      <c r="AT1422"/>
      <c r="AU1422"/>
      <c r="AV1422"/>
      <c r="AW1422"/>
      <c r="AX1422"/>
      <c r="AY1422"/>
      <c r="AZ1422"/>
      <c r="BA1422"/>
      <c r="BB1422"/>
    </row>
    <row r="1423" spans="1:54" s="55" customFormat="1" ht="15">
      <c r="A1423" t="str">
        <f t="shared" si="22"/>
        <v>VorarlbergZahnärztliche Fachassistenz</v>
      </c>
      <c r="B1423">
        <v>1423</v>
      </c>
      <c r="C1423" t="s">
        <v>267</v>
      </c>
      <c r="D1423" t="s">
        <v>257</v>
      </c>
      <c r="E1423" s="51">
        <v>1</v>
      </c>
      <c r="F1423" s="51">
        <v>1</v>
      </c>
      <c r="G1423">
        <v>1</v>
      </c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  <c r="AI1423"/>
      <c r="AJ1423"/>
      <c r="AK1423"/>
      <c r="AL1423"/>
      <c r="AM1423"/>
      <c r="AN1423"/>
      <c r="AO1423"/>
      <c r="AP1423"/>
      <c r="AQ1423"/>
      <c r="AR1423"/>
      <c r="AS1423"/>
      <c r="AT1423"/>
      <c r="AU1423"/>
      <c r="AV1423"/>
      <c r="AW1423"/>
      <c r="AX1423"/>
      <c r="AY1423"/>
      <c r="AZ1423"/>
      <c r="BA1423"/>
      <c r="BB1423"/>
    </row>
    <row r="1424" spans="1:54" s="55" customFormat="1" ht="15">
      <c r="A1424" t="str">
        <f t="shared" si="22"/>
        <v>VorarlbergZahntechnik</v>
      </c>
      <c r="B1424">
        <v>1424</v>
      </c>
      <c r="C1424" t="s">
        <v>267</v>
      </c>
      <c r="D1424" t="s">
        <v>258</v>
      </c>
      <c r="E1424" s="51">
        <v>2</v>
      </c>
      <c r="F1424" s="51">
        <v>2</v>
      </c>
      <c r="G1424">
        <v>1</v>
      </c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  <c r="AI1424"/>
      <c r="AJ1424"/>
      <c r="AK1424"/>
      <c r="AL1424"/>
      <c r="AM1424"/>
      <c r="AN1424"/>
      <c r="AO1424"/>
      <c r="AP1424"/>
      <c r="AQ1424"/>
      <c r="AR1424"/>
      <c r="AS1424"/>
      <c r="AT1424"/>
      <c r="AU1424"/>
      <c r="AV1424"/>
      <c r="AW1424"/>
      <c r="AX1424"/>
      <c r="AY1424"/>
      <c r="AZ1424"/>
      <c r="BA1424"/>
      <c r="BB1424"/>
    </row>
    <row r="1425" spans="1:54" s="55" customFormat="1" ht="15">
      <c r="A1425" t="str">
        <f t="shared" si="22"/>
        <v>VorarlbergZimmerei</v>
      </c>
      <c r="B1425">
        <v>1425</v>
      </c>
      <c r="C1425" t="s">
        <v>267</v>
      </c>
      <c r="D1425" t="s">
        <v>23</v>
      </c>
      <c r="E1425" s="51">
        <v>132</v>
      </c>
      <c r="F1425" s="51">
        <v>129</v>
      </c>
      <c r="G1425">
        <v>126</v>
      </c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  <c r="AI1425"/>
      <c r="AJ1425"/>
      <c r="AK1425"/>
      <c r="AL1425"/>
      <c r="AM1425"/>
      <c r="AN1425"/>
      <c r="AO1425"/>
      <c r="AP1425"/>
      <c r="AQ1425"/>
      <c r="AR1425"/>
      <c r="AS1425"/>
      <c r="AT1425"/>
      <c r="AU1425"/>
      <c r="AV1425"/>
      <c r="AW1425"/>
      <c r="AX1425"/>
      <c r="AY1425"/>
      <c r="AZ1425"/>
      <c r="BA1425"/>
      <c r="BB1425"/>
    </row>
    <row r="1426" spans="1:54" s="55" customFormat="1" ht="15">
      <c r="A1426" t="str">
        <f t="shared" si="22"/>
        <v>VorarlbergZimmereitechnik</v>
      </c>
      <c r="B1426">
        <v>1426</v>
      </c>
      <c r="C1426" t="s">
        <v>267</v>
      </c>
      <c r="D1426" t="s">
        <v>259</v>
      </c>
      <c r="E1426" s="51">
        <v>25</v>
      </c>
      <c r="F1426" s="51">
        <v>27</v>
      </c>
      <c r="G1426">
        <v>33</v>
      </c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  <c r="AH1426"/>
      <c r="AI1426"/>
      <c r="AJ1426"/>
      <c r="AK1426"/>
      <c r="AL1426"/>
      <c r="AM1426"/>
      <c r="AN1426"/>
      <c r="AO1426"/>
      <c r="AP1426"/>
      <c r="AQ1426"/>
      <c r="AR1426"/>
      <c r="AS1426"/>
      <c r="AT1426"/>
      <c r="AU1426"/>
      <c r="AV1426"/>
      <c r="AW1426"/>
      <c r="AX1426"/>
      <c r="AY1426"/>
      <c r="AZ1426"/>
      <c r="BA1426"/>
      <c r="BB1426"/>
    </row>
    <row r="1427" spans="1:54" s="55" customFormat="1" ht="15">
      <c r="A1427" t="str">
        <f t="shared" si="22"/>
        <v>VorarlbergLabortechnik</v>
      </c>
      <c r="B1427">
        <v>1427</v>
      </c>
      <c r="C1427" t="s">
        <v>267</v>
      </c>
      <c r="D1427" t="s">
        <v>155</v>
      </c>
      <c r="E1427" s="51">
        <v>16</v>
      </c>
      <c r="F1427" s="51">
        <v>18</v>
      </c>
      <c r="G1427">
        <v>19</v>
      </c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  <c r="AI1427"/>
      <c r="AJ1427"/>
      <c r="AK1427"/>
      <c r="AL1427"/>
      <c r="AM1427"/>
      <c r="AN1427"/>
      <c r="AO1427"/>
      <c r="AP1427"/>
      <c r="AQ1427"/>
      <c r="AR1427"/>
      <c r="AS1427"/>
      <c r="AT1427"/>
      <c r="AU1427"/>
      <c r="AV1427"/>
      <c r="AW1427"/>
      <c r="AX1427"/>
      <c r="AY1427"/>
      <c r="AZ1427"/>
      <c r="BA1427"/>
      <c r="BB1427"/>
    </row>
    <row r="1428" spans="1:54" s="55" customFormat="1" ht="15">
      <c r="A1428" t="str">
        <f t="shared" si="22"/>
        <v>VorarlbergMaler- und Beschichtungstechnik</v>
      </c>
      <c r="B1428">
        <v>1428</v>
      </c>
      <c r="C1428" t="s">
        <v>267</v>
      </c>
      <c r="D1428" t="s">
        <v>569</v>
      </c>
      <c r="E1428" s="51">
        <v>65</v>
      </c>
      <c r="F1428" s="51">
        <v>61</v>
      </c>
      <c r="G1428">
        <v>46</v>
      </c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  <c r="AI1428"/>
      <c r="AJ1428"/>
      <c r="AK1428"/>
      <c r="AL1428"/>
      <c r="AM1428"/>
      <c r="AN1428"/>
      <c r="AO1428"/>
      <c r="AP1428"/>
      <c r="AQ1428"/>
      <c r="AR1428"/>
      <c r="AS1428"/>
      <c r="AT1428"/>
      <c r="AU1428"/>
      <c r="AV1428"/>
      <c r="AW1428"/>
      <c r="AX1428"/>
      <c r="AY1428"/>
      <c r="AZ1428"/>
      <c r="BA1428"/>
      <c r="BB1428"/>
    </row>
    <row r="1429" spans="1:54" s="55" customFormat="1" ht="15">
      <c r="A1429" t="str">
        <f t="shared" si="22"/>
        <v>VorarlbergMedienfachkraft</v>
      </c>
      <c r="B1429">
        <v>1429</v>
      </c>
      <c r="C1429" t="s">
        <v>267</v>
      </c>
      <c r="D1429" t="s">
        <v>570</v>
      </c>
      <c r="E1429" s="51">
        <v>7</v>
      </c>
      <c r="F1429" s="51">
        <v>6</v>
      </c>
      <c r="G1429">
        <v>4</v>
      </c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  <c r="AJ1429"/>
      <c r="AK1429"/>
      <c r="AL1429"/>
      <c r="AM1429"/>
      <c r="AN1429"/>
      <c r="AO1429"/>
      <c r="AP1429"/>
      <c r="AQ1429"/>
      <c r="AR1429"/>
      <c r="AS1429"/>
      <c r="AT1429"/>
      <c r="AU1429"/>
      <c r="AV1429"/>
      <c r="AW1429"/>
      <c r="AX1429"/>
      <c r="AY1429"/>
      <c r="AZ1429"/>
      <c r="BA1429"/>
      <c r="BB1429"/>
    </row>
    <row r="1430" spans="1:54" s="55" customFormat="1" ht="15">
      <c r="A1430" t="str">
        <f t="shared" si="22"/>
        <v>VorarlbergStraßenerhaltungsfachkraft</v>
      </c>
      <c r="B1430">
        <v>1430</v>
      </c>
      <c r="C1430" t="s">
        <v>267</v>
      </c>
      <c r="D1430" t="s">
        <v>571</v>
      </c>
      <c r="E1430" s="51">
        <v>2</v>
      </c>
      <c r="F1430" s="51"/>
      <c r="G1430">
        <v>3</v>
      </c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  <c r="AD1430"/>
      <c r="AE1430"/>
      <c r="AF1430"/>
      <c r="AG1430"/>
      <c r="AH1430"/>
      <c r="AI1430"/>
      <c r="AJ1430"/>
      <c r="AK1430"/>
      <c r="AL1430"/>
      <c r="AM1430"/>
      <c r="AN1430"/>
      <c r="AO1430"/>
      <c r="AP1430"/>
      <c r="AQ1430"/>
      <c r="AR1430"/>
      <c r="AS1430"/>
      <c r="AT1430"/>
      <c r="AU1430"/>
      <c r="AV1430"/>
      <c r="AW1430"/>
      <c r="AX1430"/>
      <c r="AY1430"/>
      <c r="AZ1430"/>
      <c r="BA1430"/>
      <c r="BB1430"/>
    </row>
    <row r="1431" spans="1:54" s="55" customFormat="1" ht="15">
      <c r="A1431" t="str">
        <f t="shared" si="22"/>
        <v>VorarlbergBrief-und Paketlogistik</v>
      </c>
      <c r="B1431">
        <v>1431</v>
      </c>
      <c r="C1431" t="s">
        <v>267</v>
      </c>
      <c r="D1431" t="s">
        <v>572</v>
      </c>
      <c r="E1431" s="51"/>
      <c r="F1431" s="51"/>
      <c r="G1431">
        <v>2</v>
      </c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  <c r="AI1431"/>
      <c r="AJ1431"/>
      <c r="AK1431"/>
      <c r="AL1431"/>
      <c r="AM1431"/>
      <c r="AN1431"/>
      <c r="AO1431"/>
      <c r="AP1431"/>
      <c r="AQ1431"/>
      <c r="AR1431"/>
      <c r="AS1431"/>
      <c r="AT1431"/>
      <c r="AU1431"/>
      <c r="AV1431"/>
      <c r="AW1431"/>
      <c r="AX1431"/>
      <c r="AY1431"/>
      <c r="AZ1431"/>
      <c r="BA1431"/>
      <c r="BB1431"/>
    </row>
    <row r="1432" spans="1:54" s="55" customFormat="1" ht="15">
      <c r="A1432" t="str">
        <f t="shared" si="22"/>
        <v>WienApplikationsentwicklung - Coding</v>
      </c>
      <c r="B1432">
        <v>1432</v>
      </c>
      <c r="C1432" t="s">
        <v>268</v>
      </c>
      <c r="D1432" t="s">
        <v>41</v>
      </c>
      <c r="E1432" s="51">
        <v>173</v>
      </c>
      <c r="F1432" s="51">
        <v>168</v>
      </c>
      <c r="G1432">
        <v>151</v>
      </c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  <c r="AI1432"/>
      <c r="AJ1432"/>
      <c r="AK1432"/>
      <c r="AL1432"/>
      <c r="AM1432"/>
      <c r="AN1432"/>
      <c r="AO1432"/>
      <c r="AP1432"/>
      <c r="AQ1432"/>
      <c r="AR1432"/>
      <c r="AS1432"/>
      <c r="AT1432"/>
      <c r="AU1432"/>
      <c r="AV1432"/>
      <c r="AW1432"/>
      <c r="AX1432"/>
      <c r="AY1432"/>
      <c r="AZ1432"/>
      <c r="BA1432"/>
      <c r="BB1432"/>
    </row>
    <row r="1433" spans="1:54" s="55" customFormat="1" ht="15">
      <c r="A1433" t="str">
        <f t="shared" si="22"/>
        <v>WienArchiv-, Bibliotheks- und Informationsassistent/Archiv-, Bibliotheks- und In-formationsassistentin</v>
      </c>
      <c r="B1433">
        <v>1433</v>
      </c>
      <c r="C1433" t="s">
        <v>268</v>
      </c>
      <c r="D1433" t="s">
        <v>42</v>
      </c>
      <c r="E1433" s="51">
        <v>8</v>
      </c>
      <c r="F1433" s="51">
        <v>5</v>
      </c>
      <c r="G1433">
        <v>6</v>
      </c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  <c r="AI1433"/>
      <c r="AJ1433"/>
      <c r="AK1433"/>
      <c r="AL1433"/>
      <c r="AM1433"/>
      <c r="AN1433"/>
      <c r="AO1433"/>
      <c r="AP1433"/>
      <c r="AQ1433"/>
      <c r="AR1433"/>
      <c r="AS1433"/>
      <c r="AT1433"/>
      <c r="AU1433"/>
      <c r="AV1433"/>
      <c r="AW1433"/>
      <c r="AX1433"/>
      <c r="AY1433"/>
      <c r="AZ1433"/>
      <c r="BA1433"/>
      <c r="BB1433"/>
    </row>
    <row r="1434" spans="1:54" s="55" customFormat="1" ht="15">
      <c r="A1434" t="str">
        <f t="shared" si="22"/>
        <v>WienAssistent/Assistentin in der Sicherheitsverwaltung (gültig bis: 31.08.2026)</v>
      </c>
      <c r="B1434">
        <v>1434</v>
      </c>
      <c r="C1434" t="s">
        <v>268</v>
      </c>
      <c r="D1434" t="s">
        <v>43</v>
      </c>
      <c r="E1434" s="51">
        <v>17</v>
      </c>
      <c r="F1434" s="51">
        <v>14</v>
      </c>
      <c r="G1434">
        <v>11</v>
      </c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  <c r="AI1434"/>
      <c r="AJ1434"/>
      <c r="AK1434"/>
      <c r="AL1434"/>
      <c r="AM1434"/>
      <c r="AN1434"/>
      <c r="AO1434"/>
      <c r="AP1434"/>
      <c r="AQ1434"/>
      <c r="AR1434"/>
      <c r="AS1434"/>
      <c r="AT1434"/>
      <c r="AU1434"/>
      <c r="AV1434"/>
      <c r="AW1434"/>
      <c r="AX1434"/>
      <c r="AY1434"/>
      <c r="AZ1434"/>
      <c r="BA1434"/>
      <c r="BB1434"/>
    </row>
    <row r="1435" spans="1:54" s="55" customFormat="1" ht="15">
      <c r="A1435" t="str">
        <f t="shared" si="22"/>
        <v>WienAugenoptik</v>
      </c>
      <c r="B1435">
        <v>1435</v>
      </c>
      <c r="C1435" t="s">
        <v>268</v>
      </c>
      <c r="D1435" t="s">
        <v>44</v>
      </c>
      <c r="E1435" s="51">
        <v>75</v>
      </c>
      <c r="F1435" s="51">
        <v>70</v>
      </c>
      <c r="G1435">
        <v>62</v>
      </c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  <c r="AJ1435"/>
      <c r="AK1435"/>
      <c r="AL1435"/>
      <c r="AM1435"/>
      <c r="AN1435"/>
      <c r="AO1435"/>
      <c r="AP1435"/>
      <c r="AQ1435"/>
      <c r="AR1435"/>
      <c r="AS1435"/>
      <c r="AT1435"/>
      <c r="AU1435"/>
      <c r="AV1435"/>
      <c r="AW1435"/>
      <c r="AX1435"/>
      <c r="AY1435"/>
      <c r="AZ1435"/>
      <c r="BA1435"/>
      <c r="BB1435"/>
    </row>
    <row r="1436" spans="1:54" s="55" customFormat="1" ht="15">
      <c r="A1436" t="str">
        <f t="shared" si="22"/>
        <v>WienBäckerei</v>
      </c>
      <c r="B1436">
        <v>1436</v>
      </c>
      <c r="C1436" t="s">
        <v>268</v>
      </c>
      <c r="D1436" t="s">
        <v>45</v>
      </c>
      <c r="E1436" s="51">
        <v>44</v>
      </c>
      <c r="F1436" s="51">
        <v>30</v>
      </c>
      <c r="G1436">
        <v>36</v>
      </c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  <c r="AI1436"/>
      <c r="AJ1436"/>
      <c r="AK1436"/>
      <c r="AL1436"/>
      <c r="AM1436"/>
      <c r="AN1436"/>
      <c r="AO1436"/>
      <c r="AP1436"/>
      <c r="AQ1436"/>
      <c r="AR1436"/>
      <c r="AS1436"/>
      <c r="AT1436"/>
      <c r="AU1436"/>
      <c r="AV1436"/>
      <c r="AW1436"/>
      <c r="AX1436"/>
      <c r="AY1436"/>
      <c r="AZ1436"/>
      <c r="BA1436"/>
      <c r="BB1436"/>
    </row>
    <row r="1437" spans="1:54" s="55" customFormat="1" ht="15">
      <c r="A1437" t="str">
        <f t="shared" si="22"/>
        <v>WienBahnreise- und Mobilitätsservice (gültig bis: 30.06.2026)</v>
      </c>
      <c r="B1437">
        <v>1437</v>
      </c>
      <c r="C1437" t="s">
        <v>268</v>
      </c>
      <c r="D1437" t="s">
        <v>47</v>
      </c>
      <c r="E1437" s="51">
        <v>25</v>
      </c>
      <c r="F1437" s="51">
        <v>42</v>
      </c>
      <c r="G1437">
        <v>58</v>
      </c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  <c r="AI1437"/>
      <c r="AJ1437"/>
      <c r="AK1437"/>
      <c r="AL1437"/>
      <c r="AM1437"/>
      <c r="AN1437"/>
      <c r="AO1437"/>
      <c r="AP1437"/>
      <c r="AQ1437"/>
      <c r="AR1437"/>
      <c r="AS1437"/>
      <c r="AT1437"/>
      <c r="AU1437"/>
      <c r="AV1437"/>
      <c r="AW1437"/>
      <c r="AX1437"/>
      <c r="AY1437"/>
      <c r="AZ1437"/>
      <c r="BA1437"/>
      <c r="BB1437"/>
    </row>
    <row r="1438" spans="1:54" s="55" customFormat="1" ht="15">
      <c r="A1438" t="str">
        <f t="shared" si="22"/>
        <v>WienBankkaufmann/Bankkauffrau</v>
      </c>
      <c r="B1438">
        <v>1438</v>
      </c>
      <c r="C1438" t="s">
        <v>268</v>
      </c>
      <c r="D1438" t="s">
        <v>48</v>
      </c>
      <c r="E1438" s="51">
        <v>108</v>
      </c>
      <c r="F1438" s="51">
        <v>118</v>
      </c>
      <c r="G1438">
        <v>112</v>
      </c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  <c r="AI1438"/>
      <c r="AJ1438"/>
      <c r="AK1438"/>
      <c r="AL1438"/>
      <c r="AM1438"/>
      <c r="AN1438"/>
      <c r="AO1438"/>
      <c r="AP1438"/>
      <c r="AQ1438"/>
      <c r="AR1438"/>
      <c r="AS1438"/>
      <c r="AT1438"/>
      <c r="AU1438"/>
      <c r="AV1438"/>
      <c r="AW1438"/>
      <c r="AX1438"/>
      <c r="AY1438"/>
      <c r="AZ1438"/>
      <c r="BA1438"/>
      <c r="BB1438"/>
    </row>
    <row r="1439" spans="1:54" s="55" customFormat="1" ht="15">
      <c r="A1439" t="str">
        <f t="shared" si="22"/>
        <v>WienBautechnische Assistenz</v>
      </c>
      <c r="B1439">
        <v>1439</v>
      </c>
      <c r="C1439" t="s">
        <v>268</v>
      </c>
      <c r="D1439" t="s">
        <v>49</v>
      </c>
      <c r="E1439" s="51">
        <v>37</v>
      </c>
      <c r="F1439" s="51">
        <v>39</v>
      </c>
      <c r="G1439">
        <v>42</v>
      </c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  <c r="AI1439"/>
      <c r="AJ1439"/>
      <c r="AK1439"/>
      <c r="AL1439"/>
      <c r="AM1439"/>
      <c r="AN1439"/>
      <c r="AO1439"/>
      <c r="AP1439"/>
      <c r="AQ1439"/>
      <c r="AR1439"/>
      <c r="AS1439"/>
      <c r="AT1439"/>
      <c r="AU1439"/>
      <c r="AV1439"/>
      <c r="AW1439"/>
      <c r="AX1439"/>
      <c r="AY1439"/>
      <c r="AZ1439"/>
      <c r="BA1439"/>
      <c r="BB1439"/>
    </row>
    <row r="1440" spans="1:54" s="55" customFormat="1" ht="15">
      <c r="A1440" t="str">
        <f t="shared" si="22"/>
        <v>WienBautechnischer Zeichner/Bautechnische Zeichnerin</v>
      </c>
      <c r="B1440">
        <v>1440</v>
      </c>
      <c r="C1440" t="s">
        <v>268</v>
      </c>
      <c r="D1440" t="s">
        <v>50</v>
      </c>
      <c r="E1440" s="51">
        <v>18</v>
      </c>
      <c r="F1440" s="51">
        <v>21</v>
      </c>
      <c r="G1440">
        <v>19</v>
      </c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  <c r="AI1440"/>
      <c r="AJ1440"/>
      <c r="AK1440"/>
      <c r="AL1440"/>
      <c r="AM1440"/>
      <c r="AN1440"/>
      <c r="AO1440"/>
      <c r="AP1440"/>
      <c r="AQ1440"/>
      <c r="AR1440"/>
      <c r="AS1440"/>
      <c r="AT1440"/>
      <c r="AU1440"/>
      <c r="AV1440"/>
      <c r="AW1440"/>
      <c r="AX1440"/>
      <c r="AY1440"/>
      <c r="AZ1440"/>
      <c r="BA1440"/>
      <c r="BB1440"/>
    </row>
    <row r="1441" spans="1:54" s="55" customFormat="1" ht="15">
      <c r="A1441" t="str">
        <f t="shared" si="22"/>
        <v>WienBauwerksabdichtungstechnik</v>
      </c>
      <c r="B1441">
        <v>1441</v>
      </c>
      <c r="C1441" t="s">
        <v>268</v>
      </c>
      <c r="D1441" t="s">
        <v>51</v>
      </c>
      <c r="E1441" s="51">
        <v>1</v>
      </c>
      <c r="F1441" s="51">
        <v>3</v>
      </c>
      <c r="G1441">
        <v>4</v>
      </c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  <c r="AI1441"/>
      <c r="AJ1441"/>
      <c r="AK1441"/>
      <c r="AL1441"/>
      <c r="AM1441"/>
      <c r="AN1441"/>
      <c r="AO1441"/>
      <c r="AP1441"/>
      <c r="AQ1441"/>
      <c r="AR1441"/>
      <c r="AS1441"/>
      <c r="AT1441"/>
      <c r="AU1441"/>
      <c r="AV1441"/>
      <c r="AW1441"/>
      <c r="AX1441"/>
      <c r="AY1441"/>
      <c r="AZ1441"/>
      <c r="BA1441"/>
      <c r="BB1441"/>
    </row>
    <row r="1442" spans="1:54" s="55" customFormat="1" ht="15">
      <c r="A1442" t="str">
        <f t="shared" si="22"/>
        <v>WienBekleidungsgestaltung</v>
      </c>
      <c r="B1442">
        <v>1442</v>
      </c>
      <c r="C1442" t="s">
        <v>268</v>
      </c>
      <c r="D1442" t="s">
        <v>53</v>
      </c>
      <c r="E1442" s="51">
        <v>3</v>
      </c>
      <c r="F1442" s="51">
        <v>6</v>
      </c>
      <c r="G1442">
        <v>4</v>
      </c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F1442"/>
      <c r="AG1442"/>
      <c r="AH1442"/>
      <c r="AI1442"/>
      <c r="AJ1442"/>
      <c r="AK1442"/>
      <c r="AL1442"/>
      <c r="AM1442"/>
      <c r="AN1442"/>
      <c r="AO1442"/>
      <c r="AP1442"/>
      <c r="AQ1442"/>
      <c r="AR1442"/>
      <c r="AS1442"/>
      <c r="AT1442"/>
      <c r="AU1442"/>
      <c r="AV1442"/>
      <c r="AW1442"/>
      <c r="AX1442"/>
      <c r="AY1442"/>
      <c r="AZ1442"/>
      <c r="BA1442"/>
      <c r="BB1442"/>
    </row>
    <row r="1443" spans="1:54" s="55" customFormat="1" ht="15">
      <c r="A1443" t="str">
        <f t="shared" si="22"/>
        <v>WienBerufsfotografie</v>
      </c>
      <c r="B1443">
        <v>1443</v>
      </c>
      <c r="C1443" t="s">
        <v>268</v>
      </c>
      <c r="D1443" t="s">
        <v>55</v>
      </c>
      <c r="E1443" s="51">
        <v>2</v>
      </c>
      <c r="F1443" s="51">
        <v>2</v>
      </c>
      <c r="G1443">
        <v>2</v>
      </c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  <c r="AI1443"/>
      <c r="AJ1443"/>
      <c r="AK1443"/>
      <c r="AL1443"/>
      <c r="AM1443"/>
      <c r="AN1443"/>
      <c r="AO1443"/>
      <c r="AP1443"/>
      <c r="AQ1443"/>
      <c r="AR1443"/>
      <c r="AS1443"/>
      <c r="AT1443"/>
      <c r="AU1443"/>
      <c r="AV1443"/>
      <c r="AW1443"/>
      <c r="AX1443"/>
      <c r="AY1443"/>
      <c r="AZ1443"/>
      <c r="BA1443"/>
      <c r="BB1443"/>
    </row>
    <row r="1444" spans="1:54" s="55" customFormat="1" ht="15">
      <c r="A1444" t="str">
        <f t="shared" si="22"/>
        <v>WienBerufskraftfahrer/Berufskraftfahrerin</v>
      </c>
      <c r="B1444">
        <v>1444</v>
      </c>
      <c r="C1444" t="s">
        <v>268</v>
      </c>
      <c r="D1444" t="s">
        <v>56</v>
      </c>
      <c r="E1444" s="51">
        <v>2</v>
      </c>
      <c r="F1444" s="51">
        <v>1</v>
      </c>
      <c r="G1444">
        <v>1</v>
      </c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  <c r="AI1444"/>
      <c r="AJ1444"/>
      <c r="AK1444"/>
      <c r="AL1444"/>
      <c r="AM1444"/>
      <c r="AN1444"/>
      <c r="AO1444"/>
      <c r="AP1444"/>
      <c r="AQ1444"/>
      <c r="AR1444"/>
      <c r="AS1444"/>
      <c r="AT1444"/>
      <c r="AU1444"/>
      <c r="AV1444"/>
      <c r="AW1444"/>
      <c r="AX1444"/>
      <c r="AY1444"/>
      <c r="AZ1444"/>
      <c r="BA1444"/>
      <c r="BB1444"/>
    </row>
    <row r="1445" spans="1:54" s="55" customFormat="1" ht="15">
      <c r="A1445" t="str">
        <f t="shared" si="22"/>
        <v>WienBeschriftungsdesign und Werbetechnik</v>
      </c>
      <c r="B1445">
        <v>1445</v>
      </c>
      <c r="C1445" t="s">
        <v>268</v>
      </c>
      <c r="D1445" t="s">
        <v>57</v>
      </c>
      <c r="E1445" s="51">
        <v>2</v>
      </c>
      <c r="F1445" s="51">
        <v>2</v>
      </c>
      <c r="G1445">
        <v>2</v>
      </c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  <c r="AI1445"/>
      <c r="AJ1445"/>
      <c r="AK1445"/>
      <c r="AL1445"/>
      <c r="AM1445"/>
      <c r="AN1445"/>
      <c r="AO1445"/>
      <c r="AP1445"/>
      <c r="AQ1445"/>
      <c r="AR1445"/>
      <c r="AS1445"/>
      <c r="AT1445"/>
      <c r="AU1445"/>
      <c r="AV1445"/>
      <c r="AW1445"/>
      <c r="AX1445"/>
      <c r="AY1445"/>
      <c r="AZ1445"/>
      <c r="BA1445"/>
      <c r="BB1445"/>
    </row>
    <row r="1446" spans="1:54" s="55" customFormat="1" ht="15">
      <c r="A1446" t="str">
        <f t="shared" si="22"/>
        <v>WienBetonbau</v>
      </c>
      <c r="B1446">
        <v>1446</v>
      </c>
      <c r="C1446" t="s">
        <v>268</v>
      </c>
      <c r="D1446" t="s">
        <v>58</v>
      </c>
      <c r="E1446" s="51">
        <v>90</v>
      </c>
      <c r="F1446" s="51">
        <v>83</v>
      </c>
      <c r="G1446">
        <v>78</v>
      </c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  <c r="AI1446"/>
      <c r="AJ1446"/>
      <c r="AK1446"/>
      <c r="AL1446"/>
      <c r="AM1446"/>
      <c r="AN1446"/>
      <c r="AO1446"/>
      <c r="AP1446"/>
      <c r="AQ1446"/>
      <c r="AR1446"/>
      <c r="AS1446"/>
      <c r="AT1446"/>
      <c r="AU1446"/>
      <c r="AV1446"/>
      <c r="AW1446"/>
      <c r="AX1446"/>
      <c r="AY1446"/>
      <c r="AZ1446"/>
      <c r="BA1446"/>
      <c r="BB1446"/>
    </row>
    <row r="1447" spans="1:54" s="55" customFormat="1" ht="15">
      <c r="A1447" t="str">
        <f t="shared" si="22"/>
        <v>WienBetonbauspezialist/Betonbauspezialistin (gültig bis: 31.08.2026)</v>
      </c>
      <c r="B1447">
        <v>1447</v>
      </c>
      <c r="C1447" t="s">
        <v>268</v>
      </c>
      <c r="D1447" t="s">
        <v>291</v>
      </c>
      <c r="E1447" s="51"/>
      <c r="F1447" s="51">
        <v>2</v>
      </c>
      <c r="G1447">
        <v>1</v>
      </c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  <c r="AI1447"/>
      <c r="AJ1447"/>
      <c r="AK1447"/>
      <c r="AL1447"/>
      <c r="AM1447"/>
      <c r="AN1447"/>
      <c r="AO1447"/>
      <c r="AP1447"/>
      <c r="AQ1447"/>
      <c r="AR1447"/>
      <c r="AS1447"/>
      <c r="AT1447"/>
      <c r="AU1447"/>
      <c r="AV1447"/>
      <c r="AW1447"/>
      <c r="AX1447"/>
      <c r="AY1447"/>
      <c r="AZ1447"/>
      <c r="BA1447"/>
      <c r="BB1447"/>
    </row>
    <row r="1448" spans="1:54" s="55" customFormat="1" ht="15">
      <c r="A1448" t="str">
        <f t="shared" si="22"/>
        <v>WienBetriebsdienstleister/Betriebsdienstleisterin</v>
      </c>
      <c r="B1448">
        <v>1448</v>
      </c>
      <c r="C1448" t="s">
        <v>268</v>
      </c>
      <c r="D1448" t="s">
        <v>60</v>
      </c>
      <c r="E1448" s="51">
        <v>4</v>
      </c>
      <c r="F1448" s="51">
        <v>2</v>
      </c>
      <c r="G1448">
        <v>1</v>
      </c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  <c r="AI1448"/>
      <c r="AJ1448"/>
      <c r="AK1448"/>
      <c r="AL1448"/>
      <c r="AM1448"/>
      <c r="AN1448"/>
      <c r="AO1448"/>
      <c r="AP1448"/>
      <c r="AQ1448"/>
      <c r="AR1448"/>
      <c r="AS1448"/>
      <c r="AT1448"/>
      <c r="AU1448"/>
      <c r="AV1448"/>
      <c r="AW1448"/>
      <c r="AX1448"/>
      <c r="AY1448"/>
      <c r="AZ1448"/>
      <c r="BA1448"/>
      <c r="BB1448"/>
    </row>
    <row r="1449" spans="1:54" s="55" customFormat="1" ht="15">
      <c r="A1449" t="str">
        <f t="shared" si="22"/>
        <v>WienBetriebslogistikkaufmann/Betriebslogistikkauffrau</v>
      </c>
      <c r="B1449">
        <v>1449</v>
      </c>
      <c r="C1449" t="s">
        <v>268</v>
      </c>
      <c r="D1449" t="s">
        <v>61</v>
      </c>
      <c r="E1449" s="51">
        <v>104</v>
      </c>
      <c r="F1449" s="51">
        <v>114</v>
      </c>
      <c r="G1449">
        <v>113</v>
      </c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  <c r="AI1449"/>
      <c r="AJ1449"/>
      <c r="AK1449"/>
      <c r="AL1449"/>
      <c r="AM1449"/>
      <c r="AN1449"/>
      <c r="AO1449"/>
      <c r="AP1449"/>
      <c r="AQ1449"/>
      <c r="AR1449"/>
      <c r="AS1449"/>
      <c r="AT1449"/>
      <c r="AU1449"/>
      <c r="AV1449"/>
      <c r="AW1449"/>
      <c r="AX1449"/>
      <c r="AY1449"/>
      <c r="AZ1449"/>
      <c r="BA1449"/>
      <c r="BB1449"/>
    </row>
    <row r="1450" spans="1:54" s="55" customFormat="1" ht="15">
      <c r="A1450" t="str">
        <f t="shared" si="22"/>
        <v>WienBildhauerei</v>
      </c>
      <c r="B1450">
        <v>1450</v>
      </c>
      <c r="C1450" t="s">
        <v>268</v>
      </c>
      <c r="D1450" t="s">
        <v>63</v>
      </c>
      <c r="E1450" s="51">
        <v>1</v>
      </c>
      <c r="F1450" s="51">
        <v>1</v>
      </c>
      <c r="G1450">
        <v>2</v>
      </c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  <c r="AI1450"/>
      <c r="AJ1450"/>
      <c r="AK1450"/>
      <c r="AL1450"/>
      <c r="AM1450"/>
      <c r="AN1450"/>
      <c r="AO1450"/>
      <c r="AP1450"/>
      <c r="AQ1450"/>
      <c r="AR1450"/>
      <c r="AS1450"/>
      <c r="AT1450"/>
      <c r="AU1450"/>
      <c r="AV1450"/>
      <c r="AW1450"/>
      <c r="AX1450"/>
      <c r="AY1450"/>
      <c r="AZ1450"/>
      <c r="BA1450"/>
      <c r="BB1450"/>
    </row>
    <row r="1451" spans="1:54" s="55" customFormat="1" ht="15">
      <c r="A1451" t="str">
        <f t="shared" si="22"/>
        <v>WienBinnenschifffahrt</v>
      </c>
      <c r="B1451">
        <v>1451</v>
      </c>
      <c r="C1451" t="s">
        <v>268</v>
      </c>
      <c r="D1451" t="s">
        <v>64</v>
      </c>
      <c r="E1451" s="51">
        <v>10</v>
      </c>
      <c r="F1451" s="51">
        <v>12</v>
      </c>
      <c r="G1451">
        <v>14</v>
      </c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  <c r="AI1451"/>
      <c r="AJ1451"/>
      <c r="AK1451"/>
      <c r="AL1451"/>
      <c r="AM1451"/>
      <c r="AN1451"/>
      <c r="AO1451"/>
      <c r="AP1451"/>
      <c r="AQ1451"/>
      <c r="AR1451"/>
      <c r="AS1451"/>
      <c r="AT1451"/>
      <c r="AU1451"/>
      <c r="AV1451"/>
      <c r="AW1451"/>
      <c r="AX1451"/>
      <c r="AY1451"/>
      <c r="AZ1451"/>
      <c r="BA1451"/>
      <c r="BB1451"/>
    </row>
    <row r="1452" spans="1:54" s="55" customFormat="1" ht="15">
      <c r="A1452" t="str">
        <f t="shared" si="22"/>
        <v>WienBlechblasinstrumentenerzeuger/in</v>
      </c>
      <c r="B1452">
        <v>1452</v>
      </c>
      <c r="C1452" t="s">
        <v>268</v>
      </c>
      <c r="D1452" t="s">
        <v>65</v>
      </c>
      <c r="E1452" s="51">
        <v>2</v>
      </c>
      <c r="F1452" s="51">
        <v>2</v>
      </c>
      <c r="G1452">
        <v>2</v>
      </c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F1452"/>
      <c r="AG1452"/>
      <c r="AH1452"/>
      <c r="AI1452"/>
      <c r="AJ1452"/>
      <c r="AK1452"/>
      <c r="AL1452"/>
      <c r="AM1452"/>
      <c r="AN1452"/>
      <c r="AO1452"/>
      <c r="AP1452"/>
      <c r="AQ1452"/>
      <c r="AR1452"/>
      <c r="AS1452"/>
      <c r="AT1452"/>
      <c r="AU1452"/>
      <c r="AV1452"/>
      <c r="AW1452"/>
      <c r="AX1452"/>
      <c r="AY1452"/>
      <c r="AZ1452"/>
      <c r="BA1452"/>
      <c r="BB1452"/>
    </row>
    <row r="1453" spans="1:54" s="55" customFormat="1" ht="15">
      <c r="A1453" t="str">
        <f t="shared" si="22"/>
        <v>WienBodenleger/in</v>
      </c>
      <c r="B1453">
        <v>1453</v>
      </c>
      <c r="C1453" t="s">
        <v>268</v>
      </c>
      <c r="D1453" t="s">
        <v>66</v>
      </c>
      <c r="E1453" s="51">
        <v>40</v>
      </c>
      <c r="F1453" s="51">
        <v>37</v>
      </c>
      <c r="G1453">
        <v>36</v>
      </c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  <c r="AI1453"/>
      <c r="AJ1453"/>
      <c r="AK1453"/>
      <c r="AL1453"/>
      <c r="AM1453"/>
      <c r="AN1453"/>
      <c r="AO1453"/>
      <c r="AP1453"/>
      <c r="AQ1453"/>
      <c r="AR1453"/>
      <c r="AS1453"/>
      <c r="AT1453"/>
      <c r="AU1453"/>
      <c r="AV1453"/>
      <c r="AW1453"/>
      <c r="AX1453"/>
      <c r="AY1453"/>
      <c r="AZ1453"/>
      <c r="BA1453"/>
      <c r="BB1453"/>
    </row>
    <row r="1454" spans="1:54" s="55" customFormat="1" ht="15">
      <c r="A1454" t="str">
        <f t="shared" si="22"/>
        <v>WienBrau- und Getränketechnik</v>
      </c>
      <c r="B1454">
        <v>1454</v>
      </c>
      <c r="C1454" t="s">
        <v>268</v>
      </c>
      <c r="D1454" t="s">
        <v>68</v>
      </c>
      <c r="E1454" s="51">
        <v>2</v>
      </c>
      <c r="F1454" s="51">
        <v>3</v>
      </c>
      <c r="G1454">
        <v>4</v>
      </c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  <c r="AI1454"/>
      <c r="AJ1454"/>
      <c r="AK1454"/>
      <c r="AL1454"/>
      <c r="AM1454"/>
      <c r="AN1454"/>
      <c r="AO1454"/>
      <c r="AP1454"/>
      <c r="AQ1454"/>
      <c r="AR1454"/>
      <c r="AS1454"/>
      <c r="AT1454"/>
      <c r="AU1454"/>
      <c r="AV1454"/>
      <c r="AW1454"/>
      <c r="AX1454"/>
      <c r="AY1454"/>
      <c r="AZ1454"/>
      <c r="BA1454"/>
      <c r="BB1454"/>
    </row>
    <row r="1455" spans="1:54" s="55" customFormat="1" ht="15">
      <c r="A1455" t="str">
        <f t="shared" si="22"/>
        <v>WienBrunnen- und Grundbau</v>
      </c>
      <c r="B1455">
        <v>1455</v>
      </c>
      <c r="C1455" t="s">
        <v>268</v>
      </c>
      <c r="D1455" t="s">
        <v>69</v>
      </c>
      <c r="E1455" s="51">
        <v>6</v>
      </c>
      <c r="F1455" s="51">
        <v>2</v>
      </c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  <c r="AJ1455"/>
      <c r="AK1455"/>
      <c r="AL1455"/>
      <c r="AM1455"/>
      <c r="AN1455"/>
      <c r="AO1455"/>
      <c r="AP1455"/>
      <c r="AQ1455"/>
      <c r="AR1455"/>
      <c r="AS1455"/>
      <c r="AT1455"/>
      <c r="AU1455"/>
      <c r="AV1455"/>
      <c r="AW1455"/>
      <c r="AX1455"/>
      <c r="AY1455"/>
      <c r="AZ1455"/>
      <c r="BA1455"/>
      <c r="BB1455"/>
    </row>
    <row r="1456" spans="1:54" s="55" customFormat="1" ht="15">
      <c r="A1456" t="str">
        <f t="shared" si="22"/>
        <v>WienBuch- und Medienwirtschaft</v>
      </c>
      <c r="B1456">
        <v>1456</v>
      </c>
      <c r="C1456" t="s">
        <v>268</v>
      </c>
      <c r="D1456" t="s">
        <v>70</v>
      </c>
      <c r="E1456" s="51">
        <v>14</v>
      </c>
      <c r="F1456" s="51">
        <v>12</v>
      </c>
      <c r="G1456">
        <v>6</v>
      </c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  <c r="AI1456"/>
      <c r="AJ1456"/>
      <c r="AK1456"/>
      <c r="AL1456"/>
      <c r="AM1456"/>
      <c r="AN1456"/>
      <c r="AO1456"/>
      <c r="AP1456"/>
      <c r="AQ1456"/>
      <c r="AR1456"/>
      <c r="AS1456"/>
      <c r="AT1456"/>
      <c r="AU1456"/>
      <c r="AV1456"/>
      <c r="AW1456"/>
      <c r="AX1456"/>
      <c r="AY1456"/>
      <c r="AZ1456"/>
      <c r="BA1456"/>
      <c r="BB1456"/>
    </row>
    <row r="1457" spans="1:54" s="55" customFormat="1" ht="15">
      <c r="A1457" t="str">
        <f t="shared" si="22"/>
        <v>WienBuchbindetechnik und Postpresstechnologie</v>
      </c>
      <c r="B1457">
        <v>1457</v>
      </c>
      <c r="C1457" t="s">
        <v>268</v>
      </c>
      <c r="D1457" t="s">
        <v>71</v>
      </c>
      <c r="E1457" s="51">
        <v>3</v>
      </c>
      <c r="F1457" s="51">
        <v>1</v>
      </c>
      <c r="G1457">
        <v>2</v>
      </c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  <c r="AI1457"/>
      <c r="AJ1457"/>
      <c r="AK1457"/>
      <c r="AL1457"/>
      <c r="AM1457"/>
      <c r="AN1457"/>
      <c r="AO1457"/>
      <c r="AP1457"/>
      <c r="AQ1457"/>
      <c r="AR1457"/>
      <c r="AS1457"/>
      <c r="AT1457"/>
      <c r="AU1457"/>
      <c r="AV1457"/>
      <c r="AW1457"/>
      <c r="AX1457"/>
      <c r="AY1457"/>
      <c r="AZ1457"/>
      <c r="BA1457"/>
      <c r="BB1457"/>
    </row>
    <row r="1458" spans="1:54" s="55" customFormat="1" ht="15">
      <c r="A1458" t="str">
        <f t="shared" si="22"/>
        <v>WienBüchsenmacher/in</v>
      </c>
      <c r="B1458">
        <v>1458</v>
      </c>
      <c r="C1458" t="s">
        <v>268</v>
      </c>
      <c r="D1458" t="s">
        <v>72</v>
      </c>
      <c r="E1458" s="51">
        <v>1</v>
      </c>
      <c r="F1458" s="51">
        <v>3</v>
      </c>
      <c r="G1458">
        <v>2</v>
      </c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  <c r="AI1458"/>
      <c r="AJ1458"/>
      <c r="AK1458"/>
      <c r="AL1458"/>
      <c r="AM1458"/>
      <c r="AN1458"/>
      <c r="AO1458"/>
      <c r="AP1458"/>
      <c r="AQ1458"/>
      <c r="AR1458"/>
      <c r="AS1458"/>
      <c r="AT1458"/>
      <c r="AU1458"/>
      <c r="AV1458"/>
      <c r="AW1458"/>
      <c r="AX1458"/>
      <c r="AY1458"/>
      <c r="AZ1458"/>
      <c r="BA1458"/>
      <c r="BB1458"/>
    </row>
    <row r="1459" spans="1:54" s="55" customFormat="1" ht="15">
      <c r="A1459" t="str">
        <f t="shared" si="22"/>
        <v>WienBürokaufmann/Bürokauffrau</v>
      </c>
      <c r="B1459">
        <v>1459</v>
      </c>
      <c r="C1459" t="s">
        <v>268</v>
      </c>
      <c r="D1459" t="s">
        <v>73</v>
      </c>
      <c r="E1459" s="51">
        <v>248</v>
      </c>
      <c r="F1459" s="51">
        <v>236</v>
      </c>
      <c r="G1459">
        <v>222</v>
      </c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  <c r="AI1459"/>
      <c r="AJ1459"/>
      <c r="AK1459"/>
      <c r="AL1459"/>
      <c r="AM1459"/>
      <c r="AN1459"/>
      <c r="AO1459"/>
      <c r="AP1459"/>
      <c r="AQ1459"/>
      <c r="AR1459"/>
      <c r="AS1459"/>
      <c r="AT1459"/>
      <c r="AU1459"/>
      <c r="AV1459"/>
      <c r="AW1459"/>
      <c r="AX1459"/>
      <c r="AY1459"/>
      <c r="AZ1459"/>
      <c r="BA1459"/>
      <c r="BB1459"/>
    </row>
    <row r="1460" spans="1:54" s="55" customFormat="1" ht="15">
      <c r="A1460" t="str">
        <f t="shared" si="22"/>
        <v>WienChemieverfahrenstechnik</v>
      </c>
      <c r="B1460">
        <v>1460</v>
      </c>
      <c r="C1460" t="s">
        <v>268</v>
      </c>
      <c r="D1460" t="s">
        <v>75</v>
      </c>
      <c r="E1460" s="51">
        <v>3</v>
      </c>
      <c r="F1460" s="51">
        <v>2</v>
      </c>
      <c r="G1460">
        <v>3</v>
      </c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  <c r="AD1460"/>
      <c r="AE1460"/>
      <c r="AF1460"/>
      <c r="AG1460"/>
      <c r="AH1460"/>
      <c r="AI1460"/>
      <c r="AJ1460"/>
      <c r="AK1460"/>
      <c r="AL1460"/>
      <c r="AM1460"/>
      <c r="AN1460"/>
      <c r="AO1460"/>
      <c r="AP1460"/>
      <c r="AQ1460"/>
      <c r="AR1460"/>
      <c r="AS1460"/>
      <c r="AT1460"/>
      <c r="AU1460"/>
      <c r="AV1460"/>
      <c r="AW1460"/>
      <c r="AX1460"/>
      <c r="AY1460"/>
      <c r="AZ1460"/>
      <c r="BA1460"/>
      <c r="BB1460"/>
    </row>
    <row r="1461" spans="1:54" s="55" customFormat="1" ht="15">
      <c r="A1461" t="str">
        <f t="shared" si="22"/>
        <v>WienChocolatier/Chocolatière</v>
      </c>
      <c r="B1461">
        <v>1461</v>
      </c>
      <c r="C1461" t="s">
        <v>268</v>
      </c>
      <c r="D1461" t="s">
        <v>77</v>
      </c>
      <c r="E1461" s="51">
        <v>3</v>
      </c>
      <c r="F1461" s="51">
        <v>3</v>
      </c>
      <c r="G1461">
        <v>2</v>
      </c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  <c r="AD1461"/>
      <c r="AE1461"/>
      <c r="AF1461"/>
      <c r="AG1461"/>
      <c r="AH1461"/>
      <c r="AI1461"/>
      <c r="AJ1461"/>
      <c r="AK1461"/>
      <c r="AL1461"/>
      <c r="AM1461"/>
      <c r="AN1461"/>
      <c r="AO1461"/>
      <c r="AP1461"/>
      <c r="AQ1461"/>
      <c r="AR1461"/>
      <c r="AS1461"/>
      <c r="AT1461"/>
      <c r="AU1461"/>
      <c r="AV1461"/>
      <c r="AW1461"/>
      <c r="AX1461"/>
      <c r="AY1461"/>
      <c r="AZ1461"/>
      <c r="BA1461"/>
      <c r="BB1461"/>
    </row>
    <row r="1462" spans="1:54" s="55" customFormat="1" ht="15">
      <c r="A1462" t="str">
        <f t="shared" si="22"/>
        <v>WienDachdecker/Dachdeckerin</v>
      </c>
      <c r="B1462">
        <v>1462</v>
      </c>
      <c r="C1462" t="s">
        <v>268</v>
      </c>
      <c r="D1462" t="s">
        <v>78</v>
      </c>
      <c r="E1462" s="51">
        <v>19</v>
      </c>
      <c r="F1462" s="51">
        <v>20</v>
      </c>
      <c r="G1462">
        <v>15</v>
      </c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F1462"/>
      <c r="AG1462"/>
      <c r="AH1462"/>
      <c r="AI1462"/>
      <c r="AJ1462"/>
      <c r="AK1462"/>
      <c r="AL1462"/>
      <c r="AM1462"/>
      <c r="AN1462"/>
      <c r="AO1462"/>
      <c r="AP1462"/>
      <c r="AQ1462"/>
      <c r="AR1462"/>
      <c r="AS1462"/>
      <c r="AT1462"/>
      <c r="AU1462"/>
      <c r="AV1462"/>
      <c r="AW1462"/>
      <c r="AX1462"/>
      <c r="AY1462"/>
      <c r="AZ1462"/>
      <c r="BA1462"/>
      <c r="BB1462"/>
    </row>
    <row r="1463" spans="1:54" s="55" customFormat="1" ht="15">
      <c r="A1463" t="str">
        <f t="shared" si="22"/>
        <v>WienDrogist/Drogistin</v>
      </c>
      <c r="B1463">
        <v>1463</v>
      </c>
      <c r="C1463" t="s">
        <v>268</v>
      </c>
      <c r="D1463" t="s">
        <v>80</v>
      </c>
      <c r="E1463" s="51">
        <v>4</v>
      </c>
      <c r="F1463" s="51">
        <v>6</v>
      </c>
      <c r="G1463">
        <v>4</v>
      </c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  <c r="AD1463"/>
      <c r="AE1463"/>
      <c r="AF1463"/>
      <c r="AG1463"/>
      <c r="AH1463"/>
      <c r="AI1463"/>
      <c r="AJ1463"/>
      <c r="AK1463"/>
      <c r="AL1463"/>
      <c r="AM1463"/>
      <c r="AN1463"/>
      <c r="AO1463"/>
      <c r="AP1463"/>
      <c r="AQ1463"/>
      <c r="AR1463"/>
      <c r="AS1463"/>
      <c r="AT1463"/>
      <c r="AU1463"/>
      <c r="AV1463"/>
      <c r="AW1463"/>
      <c r="AX1463"/>
      <c r="AY1463"/>
      <c r="AZ1463"/>
      <c r="BA1463"/>
      <c r="BB1463"/>
    </row>
    <row r="1464" spans="1:54" s="55" customFormat="1" ht="15">
      <c r="A1464" t="str">
        <f t="shared" si="22"/>
        <v>WienDrucktechnik</v>
      </c>
      <c r="B1464">
        <v>1464</v>
      </c>
      <c r="C1464" t="s">
        <v>268</v>
      </c>
      <c r="D1464" t="s">
        <v>81</v>
      </c>
      <c r="E1464" s="51">
        <v>13</v>
      </c>
      <c r="F1464" s="51">
        <v>11</v>
      </c>
      <c r="G1464">
        <v>10</v>
      </c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  <c r="AD1464"/>
      <c r="AE1464"/>
      <c r="AF1464"/>
      <c r="AG1464"/>
      <c r="AH1464"/>
      <c r="AI1464"/>
      <c r="AJ1464"/>
      <c r="AK1464"/>
      <c r="AL1464"/>
      <c r="AM1464"/>
      <c r="AN1464"/>
      <c r="AO1464"/>
      <c r="AP1464"/>
      <c r="AQ1464"/>
      <c r="AR1464"/>
      <c r="AS1464"/>
      <c r="AT1464"/>
      <c r="AU1464"/>
      <c r="AV1464"/>
      <c r="AW1464"/>
      <c r="AX1464"/>
      <c r="AY1464"/>
      <c r="AZ1464"/>
      <c r="BA1464"/>
      <c r="BB1464"/>
    </row>
    <row r="1465" spans="1:54" s="55" customFormat="1" ht="15">
      <c r="A1465" t="str">
        <f t="shared" si="22"/>
        <v>WienE-Commerce-Kaufmann/E-Commerce-Kauffrau</v>
      </c>
      <c r="B1465">
        <v>1465</v>
      </c>
      <c r="C1465" t="s">
        <v>268</v>
      </c>
      <c r="D1465" t="s">
        <v>83</v>
      </c>
      <c r="E1465" s="51">
        <v>77</v>
      </c>
      <c r="F1465" s="51">
        <v>59</v>
      </c>
      <c r="G1465">
        <v>56</v>
      </c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  <c r="AH1465"/>
      <c r="AI1465"/>
      <c r="AJ1465"/>
      <c r="AK1465"/>
      <c r="AL1465"/>
      <c r="AM1465"/>
      <c r="AN1465"/>
      <c r="AO1465"/>
      <c r="AP1465"/>
      <c r="AQ1465"/>
      <c r="AR1465"/>
      <c r="AS1465"/>
      <c r="AT1465"/>
      <c r="AU1465"/>
      <c r="AV1465"/>
      <c r="AW1465"/>
      <c r="AX1465"/>
      <c r="AY1465"/>
      <c r="AZ1465"/>
      <c r="BA1465"/>
      <c r="BB1465"/>
    </row>
    <row r="1466" spans="1:54" s="55" customFormat="1" ht="15">
      <c r="A1466" t="str">
        <f t="shared" si="22"/>
        <v>WienEDV-Kaufmann/-frau</v>
      </c>
      <c r="B1466">
        <v>1466</v>
      </c>
      <c r="C1466" t="s">
        <v>268</v>
      </c>
      <c r="D1466" t="s">
        <v>84</v>
      </c>
      <c r="E1466" s="51">
        <v>14</v>
      </c>
      <c r="F1466" s="51">
        <v>15</v>
      </c>
      <c r="G1466">
        <v>12</v>
      </c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  <c r="AD1466"/>
      <c r="AE1466"/>
      <c r="AF1466"/>
      <c r="AG1466"/>
      <c r="AH1466"/>
      <c r="AI1466"/>
      <c r="AJ1466"/>
      <c r="AK1466"/>
      <c r="AL1466"/>
      <c r="AM1466"/>
      <c r="AN1466"/>
      <c r="AO1466"/>
      <c r="AP1466"/>
      <c r="AQ1466"/>
      <c r="AR1466"/>
      <c r="AS1466"/>
      <c r="AT1466"/>
      <c r="AU1466"/>
      <c r="AV1466"/>
      <c r="AW1466"/>
      <c r="AX1466"/>
      <c r="AY1466"/>
      <c r="AZ1466"/>
      <c r="BA1466"/>
      <c r="BB1466"/>
    </row>
    <row r="1467" spans="1:54" s="55" customFormat="1" ht="15">
      <c r="A1467" t="str">
        <f t="shared" si="22"/>
        <v>WienEinkäufer/Einkäuferin</v>
      </c>
      <c r="B1467">
        <v>1467</v>
      </c>
      <c r="C1467" t="s">
        <v>268</v>
      </c>
      <c r="D1467" t="s">
        <v>85</v>
      </c>
      <c r="E1467" s="51">
        <v>8</v>
      </c>
      <c r="F1467" s="51">
        <v>9</v>
      </c>
      <c r="G1467">
        <v>8</v>
      </c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  <c r="AB1467"/>
      <c r="AC1467"/>
      <c r="AD1467"/>
      <c r="AE1467"/>
      <c r="AF1467"/>
      <c r="AG1467"/>
      <c r="AH1467"/>
      <c r="AI1467"/>
      <c r="AJ1467"/>
      <c r="AK1467"/>
      <c r="AL1467"/>
      <c r="AM1467"/>
      <c r="AN1467"/>
      <c r="AO1467"/>
      <c r="AP1467"/>
      <c r="AQ1467"/>
      <c r="AR1467"/>
      <c r="AS1467"/>
      <c r="AT1467"/>
      <c r="AU1467"/>
      <c r="AV1467"/>
      <c r="AW1467"/>
      <c r="AX1467"/>
      <c r="AY1467"/>
      <c r="AZ1467"/>
      <c r="BA1467"/>
      <c r="BB1467"/>
    </row>
    <row r="1468" spans="1:54" s="55" customFormat="1" ht="15">
      <c r="A1468" t="str">
        <f t="shared" si="22"/>
        <v>WienEinzelhandel</v>
      </c>
      <c r="B1468">
        <v>1468</v>
      </c>
      <c r="C1468" t="s">
        <v>268</v>
      </c>
      <c r="D1468" t="s">
        <v>86</v>
      </c>
      <c r="E1468" s="51">
        <v>1335</v>
      </c>
      <c r="F1468" s="51">
        <v>1353</v>
      </c>
      <c r="G1468">
        <v>1272</v>
      </c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  <c r="AD1468"/>
      <c r="AE1468"/>
      <c r="AF1468"/>
      <c r="AG1468"/>
      <c r="AH1468"/>
      <c r="AI1468"/>
      <c r="AJ1468"/>
      <c r="AK1468"/>
      <c r="AL1468"/>
      <c r="AM1468"/>
      <c r="AN1468"/>
      <c r="AO1468"/>
      <c r="AP1468"/>
      <c r="AQ1468"/>
      <c r="AR1468"/>
      <c r="AS1468"/>
      <c r="AT1468"/>
      <c r="AU1468"/>
      <c r="AV1468"/>
      <c r="AW1468"/>
      <c r="AX1468"/>
      <c r="AY1468"/>
      <c r="AZ1468"/>
      <c r="BA1468"/>
      <c r="BB1468"/>
    </row>
    <row r="1469" spans="1:54" s="55" customFormat="1" ht="15">
      <c r="A1469" t="str">
        <f t="shared" si="22"/>
        <v>WienElektronik</v>
      </c>
      <c r="B1469">
        <v>1469</v>
      </c>
      <c r="C1469" t="s">
        <v>268</v>
      </c>
      <c r="D1469" t="s">
        <v>88</v>
      </c>
      <c r="E1469" s="51">
        <v>244</v>
      </c>
      <c r="F1469" s="51">
        <v>252</v>
      </c>
      <c r="G1469">
        <v>241</v>
      </c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  <c r="AC1469"/>
      <c r="AD1469"/>
      <c r="AE1469"/>
      <c r="AF1469"/>
      <c r="AG1469"/>
      <c r="AH1469"/>
      <c r="AI1469"/>
      <c r="AJ1469"/>
      <c r="AK1469"/>
      <c r="AL1469"/>
      <c r="AM1469"/>
      <c r="AN1469"/>
      <c r="AO1469"/>
      <c r="AP1469"/>
      <c r="AQ1469"/>
      <c r="AR1469"/>
      <c r="AS1469"/>
      <c r="AT1469"/>
      <c r="AU1469"/>
      <c r="AV1469"/>
      <c r="AW1469"/>
      <c r="AX1469"/>
      <c r="AY1469"/>
      <c r="AZ1469"/>
      <c r="BA1469"/>
      <c r="BB1469"/>
    </row>
    <row r="1470" spans="1:54" s="55" customFormat="1" ht="15">
      <c r="A1470" t="str">
        <f t="shared" ref="A1470:A1533" si="23">C1470&amp;D1470</f>
        <v>WienElektrotechnik</v>
      </c>
      <c r="B1470">
        <v>1470</v>
      </c>
      <c r="C1470" t="s">
        <v>268</v>
      </c>
      <c r="D1470" t="s">
        <v>89</v>
      </c>
      <c r="E1470" s="51">
        <v>1449</v>
      </c>
      <c r="F1470" s="51">
        <v>1448</v>
      </c>
      <c r="G1470">
        <v>1457</v>
      </c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  <c r="AB1470"/>
      <c r="AC1470"/>
      <c r="AD1470"/>
      <c r="AE1470"/>
      <c r="AF1470"/>
      <c r="AG1470"/>
      <c r="AH1470"/>
      <c r="AI1470"/>
      <c r="AJ1470"/>
      <c r="AK1470"/>
      <c r="AL1470"/>
      <c r="AM1470"/>
      <c r="AN1470"/>
      <c r="AO1470"/>
      <c r="AP1470"/>
      <c r="AQ1470"/>
      <c r="AR1470"/>
      <c r="AS1470"/>
      <c r="AT1470"/>
      <c r="AU1470"/>
      <c r="AV1470"/>
      <c r="AW1470"/>
      <c r="AX1470"/>
      <c r="AY1470"/>
      <c r="AZ1470"/>
      <c r="BA1470"/>
      <c r="BB1470"/>
    </row>
    <row r="1471" spans="1:54" s="55" customFormat="1" ht="15">
      <c r="A1471" t="str">
        <f t="shared" si="23"/>
        <v>WienEntsorgungs- und Recyclingfachkraft</v>
      </c>
      <c r="B1471">
        <v>1471</v>
      </c>
      <c r="C1471" t="s">
        <v>268</v>
      </c>
      <c r="D1471" t="s">
        <v>90</v>
      </c>
      <c r="E1471" s="51">
        <v>2</v>
      </c>
      <c r="F1471" s="51">
        <v>1</v>
      </c>
      <c r="G1471">
        <v>3</v>
      </c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  <c r="AD1471"/>
      <c r="AE1471"/>
      <c r="AF1471"/>
      <c r="AG1471"/>
      <c r="AH1471"/>
      <c r="AI1471"/>
      <c r="AJ1471"/>
      <c r="AK1471"/>
      <c r="AL1471"/>
      <c r="AM1471"/>
      <c r="AN1471"/>
      <c r="AO1471"/>
      <c r="AP1471"/>
      <c r="AQ1471"/>
      <c r="AR1471"/>
      <c r="AS1471"/>
      <c r="AT1471"/>
      <c r="AU1471"/>
      <c r="AV1471"/>
      <c r="AW1471"/>
      <c r="AX1471"/>
      <c r="AY1471"/>
      <c r="AZ1471"/>
      <c r="BA1471"/>
      <c r="BB1471"/>
    </row>
    <row r="1472" spans="1:54" s="55" customFormat="1" ht="15">
      <c r="A1472" t="str">
        <f t="shared" si="23"/>
        <v>WienEventkaufmann/Eventkauffrau (gültig bis: 31.08.2026)</v>
      </c>
      <c r="B1472">
        <v>1472</v>
      </c>
      <c r="C1472" t="s">
        <v>268</v>
      </c>
      <c r="D1472" t="s">
        <v>91</v>
      </c>
      <c r="E1472" s="51">
        <v>2</v>
      </c>
      <c r="F1472" s="51">
        <v>2</v>
      </c>
      <c r="G1472">
        <v>2</v>
      </c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  <c r="AC1472"/>
      <c r="AD1472"/>
      <c r="AE1472"/>
      <c r="AF1472"/>
      <c r="AG1472"/>
      <c r="AH1472"/>
      <c r="AI1472"/>
      <c r="AJ1472"/>
      <c r="AK1472"/>
      <c r="AL1472"/>
      <c r="AM1472"/>
      <c r="AN1472"/>
      <c r="AO1472"/>
      <c r="AP1472"/>
      <c r="AQ1472"/>
      <c r="AR1472"/>
      <c r="AS1472"/>
      <c r="AT1472"/>
      <c r="AU1472"/>
      <c r="AV1472"/>
      <c r="AW1472"/>
      <c r="AX1472"/>
      <c r="AY1472"/>
      <c r="AZ1472"/>
      <c r="BA1472"/>
      <c r="BB1472"/>
    </row>
    <row r="1473" spans="1:54" s="55" customFormat="1" ht="15">
      <c r="A1473" t="str">
        <f t="shared" si="23"/>
        <v>WienFahrradmechatronik (gültig bis: 31.12.2026)</v>
      </c>
      <c r="B1473">
        <v>1473</v>
      </c>
      <c r="C1473" t="s">
        <v>268</v>
      </c>
      <c r="D1473" t="s">
        <v>92</v>
      </c>
      <c r="E1473" s="51">
        <v>32</v>
      </c>
      <c r="F1473" s="51">
        <v>37</v>
      </c>
      <c r="G1473">
        <v>25</v>
      </c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  <c r="AB1473"/>
      <c r="AC1473"/>
      <c r="AD1473"/>
      <c r="AE1473"/>
      <c r="AF1473"/>
      <c r="AG1473"/>
      <c r="AH1473"/>
      <c r="AI1473"/>
      <c r="AJ1473"/>
      <c r="AK1473"/>
      <c r="AL1473"/>
      <c r="AM1473"/>
      <c r="AN1473"/>
      <c r="AO1473"/>
      <c r="AP1473"/>
      <c r="AQ1473"/>
      <c r="AR1473"/>
      <c r="AS1473"/>
      <c r="AT1473"/>
      <c r="AU1473"/>
      <c r="AV1473"/>
      <c r="AW1473"/>
      <c r="AX1473"/>
      <c r="AY1473"/>
      <c r="AZ1473"/>
      <c r="BA1473"/>
      <c r="BB1473"/>
    </row>
    <row r="1474" spans="1:54" s="55" customFormat="1" ht="15">
      <c r="A1474" t="str">
        <f t="shared" si="23"/>
        <v>WienFernwärmetechnik (gültig bis: 31.12.2030)</v>
      </c>
      <c r="B1474">
        <v>1474</v>
      </c>
      <c r="C1474" t="s">
        <v>268</v>
      </c>
      <c r="D1474" t="s">
        <v>359</v>
      </c>
      <c r="E1474" s="51"/>
      <c r="F1474" s="51"/>
      <c r="G1474">
        <v>3</v>
      </c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  <c r="AD1474"/>
      <c r="AE1474"/>
      <c r="AF1474"/>
      <c r="AG1474"/>
      <c r="AH1474"/>
      <c r="AI1474"/>
      <c r="AJ1474"/>
      <c r="AK1474"/>
      <c r="AL1474"/>
      <c r="AM1474"/>
      <c r="AN1474"/>
      <c r="AO1474"/>
      <c r="AP1474"/>
      <c r="AQ1474"/>
      <c r="AR1474"/>
      <c r="AS1474"/>
      <c r="AT1474"/>
      <c r="AU1474"/>
      <c r="AV1474"/>
      <c r="AW1474"/>
      <c r="AX1474"/>
      <c r="AY1474"/>
      <c r="AZ1474"/>
      <c r="BA1474"/>
      <c r="BB1474"/>
    </row>
    <row r="1475" spans="1:54" s="55" customFormat="1" ht="15">
      <c r="A1475" t="str">
        <f t="shared" si="23"/>
        <v>WienFertigungsmesstechnik (gültig bis: 31.08.2027)</v>
      </c>
      <c r="B1475">
        <v>1475</v>
      </c>
      <c r="C1475" t="s">
        <v>268</v>
      </c>
      <c r="D1475" t="s">
        <v>98</v>
      </c>
      <c r="E1475" s="51">
        <v>2</v>
      </c>
      <c r="F1475" s="51">
        <v>2</v>
      </c>
      <c r="G1475">
        <v>1</v>
      </c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  <c r="AC1475"/>
      <c r="AD1475"/>
      <c r="AE1475"/>
      <c r="AF1475"/>
      <c r="AG1475"/>
      <c r="AH1475"/>
      <c r="AI1475"/>
      <c r="AJ1475"/>
      <c r="AK1475"/>
      <c r="AL1475"/>
      <c r="AM1475"/>
      <c r="AN1475"/>
      <c r="AO1475"/>
      <c r="AP1475"/>
      <c r="AQ1475"/>
      <c r="AR1475"/>
      <c r="AS1475"/>
      <c r="AT1475"/>
      <c r="AU1475"/>
      <c r="AV1475"/>
      <c r="AW1475"/>
      <c r="AX1475"/>
      <c r="AY1475"/>
      <c r="AZ1475"/>
      <c r="BA1475"/>
      <c r="BB1475"/>
    </row>
    <row r="1476" spans="1:54" s="55" customFormat="1" ht="15">
      <c r="A1476" t="str">
        <f t="shared" si="23"/>
        <v>WienFinanz- und Rechnungswesenassistenz</v>
      </c>
      <c r="B1476">
        <v>1476</v>
      </c>
      <c r="C1476" t="s">
        <v>268</v>
      </c>
      <c r="D1476" t="s">
        <v>99</v>
      </c>
      <c r="E1476" s="51">
        <v>21</v>
      </c>
      <c r="F1476" s="51">
        <v>25</v>
      </c>
      <c r="G1476">
        <v>25</v>
      </c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  <c r="AB1476"/>
      <c r="AC1476"/>
      <c r="AD1476"/>
      <c r="AE1476"/>
      <c r="AF1476"/>
      <c r="AG1476"/>
      <c r="AH1476"/>
      <c r="AI1476"/>
      <c r="AJ1476"/>
      <c r="AK1476"/>
      <c r="AL1476"/>
      <c r="AM1476"/>
      <c r="AN1476"/>
      <c r="AO1476"/>
      <c r="AP1476"/>
      <c r="AQ1476"/>
      <c r="AR1476"/>
      <c r="AS1476"/>
      <c r="AT1476"/>
      <c r="AU1476"/>
      <c r="AV1476"/>
      <c r="AW1476"/>
      <c r="AX1476"/>
      <c r="AY1476"/>
      <c r="AZ1476"/>
      <c r="BA1476"/>
      <c r="BB1476"/>
    </row>
    <row r="1477" spans="1:54" s="55" customFormat="1" ht="15">
      <c r="A1477" t="str">
        <f t="shared" si="23"/>
        <v>WienFinanzdienstleistungskaufmann/ Finanzdienstleistungskauffrau</v>
      </c>
      <c r="B1477">
        <v>1477</v>
      </c>
      <c r="C1477" t="s">
        <v>268</v>
      </c>
      <c r="D1477" t="s">
        <v>100</v>
      </c>
      <c r="E1477" s="51"/>
      <c r="F1477" s="51">
        <v>3</v>
      </c>
      <c r="G1477">
        <v>5</v>
      </c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  <c r="AD1477"/>
      <c r="AE1477"/>
      <c r="AF1477"/>
      <c r="AG1477"/>
      <c r="AH1477"/>
      <c r="AI1477"/>
      <c r="AJ1477"/>
      <c r="AK1477"/>
      <c r="AL1477"/>
      <c r="AM1477"/>
      <c r="AN1477"/>
      <c r="AO1477"/>
      <c r="AP1477"/>
      <c r="AQ1477"/>
      <c r="AR1477"/>
      <c r="AS1477"/>
      <c r="AT1477"/>
      <c r="AU1477"/>
      <c r="AV1477"/>
      <c r="AW1477"/>
      <c r="AX1477"/>
      <c r="AY1477"/>
      <c r="AZ1477"/>
      <c r="BA1477"/>
      <c r="BB1477"/>
    </row>
    <row r="1478" spans="1:54" s="55" customFormat="1" ht="15">
      <c r="A1478" t="str">
        <f t="shared" si="23"/>
        <v>WienFitnessbetreuung</v>
      </c>
      <c r="B1478">
        <v>1478</v>
      </c>
      <c r="C1478" t="s">
        <v>268</v>
      </c>
      <c r="D1478" t="s">
        <v>101</v>
      </c>
      <c r="E1478" s="51">
        <v>9</v>
      </c>
      <c r="F1478" s="51">
        <v>5</v>
      </c>
      <c r="G1478">
        <v>16</v>
      </c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  <c r="AC1478"/>
      <c r="AD1478"/>
      <c r="AE1478"/>
      <c r="AF1478"/>
      <c r="AG1478"/>
      <c r="AH1478"/>
      <c r="AI1478"/>
      <c r="AJ1478"/>
      <c r="AK1478"/>
      <c r="AL1478"/>
      <c r="AM1478"/>
      <c r="AN1478"/>
      <c r="AO1478"/>
      <c r="AP1478"/>
      <c r="AQ1478"/>
      <c r="AR1478"/>
      <c r="AS1478"/>
      <c r="AT1478"/>
      <c r="AU1478"/>
      <c r="AV1478"/>
      <c r="AW1478"/>
      <c r="AX1478"/>
      <c r="AY1478"/>
      <c r="AZ1478"/>
      <c r="BA1478"/>
      <c r="BB1478"/>
    </row>
    <row r="1479" spans="1:54" s="55" customFormat="1" ht="15">
      <c r="A1479" t="str">
        <f t="shared" si="23"/>
        <v>WienFleischverarbeitung</v>
      </c>
      <c r="B1479">
        <v>1479</v>
      </c>
      <c r="C1479" t="s">
        <v>268</v>
      </c>
      <c r="D1479" t="s">
        <v>103</v>
      </c>
      <c r="E1479" s="51">
        <v>4</v>
      </c>
      <c r="F1479" s="51">
        <v>6</v>
      </c>
      <c r="G1479">
        <v>5</v>
      </c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  <c r="AB1479"/>
      <c r="AC1479"/>
      <c r="AD1479"/>
      <c r="AE1479"/>
      <c r="AF1479"/>
      <c r="AG1479"/>
      <c r="AH1479"/>
      <c r="AI1479"/>
      <c r="AJ1479"/>
      <c r="AK1479"/>
      <c r="AL1479"/>
      <c r="AM1479"/>
      <c r="AN1479"/>
      <c r="AO1479"/>
      <c r="AP1479"/>
      <c r="AQ1479"/>
      <c r="AR1479"/>
      <c r="AS1479"/>
      <c r="AT1479"/>
      <c r="AU1479"/>
      <c r="AV1479"/>
      <c r="AW1479"/>
      <c r="AX1479"/>
      <c r="AY1479"/>
      <c r="AZ1479"/>
      <c r="BA1479"/>
      <c r="BB1479"/>
    </row>
    <row r="1480" spans="1:54" s="55" customFormat="1" ht="15">
      <c r="A1480" t="str">
        <f t="shared" si="23"/>
        <v>WienFleischverkauf</v>
      </c>
      <c r="B1480">
        <v>1480</v>
      </c>
      <c r="C1480" t="s">
        <v>268</v>
      </c>
      <c r="D1480" t="s">
        <v>104</v>
      </c>
      <c r="E1480" s="51">
        <v>3</v>
      </c>
      <c r="F1480" s="51">
        <v>2</v>
      </c>
      <c r="G1480">
        <v>1</v>
      </c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  <c r="AD1480"/>
      <c r="AE1480"/>
      <c r="AF1480"/>
      <c r="AG1480"/>
      <c r="AH1480"/>
      <c r="AI1480"/>
      <c r="AJ1480"/>
      <c r="AK1480"/>
      <c r="AL1480"/>
      <c r="AM1480"/>
      <c r="AN1480"/>
      <c r="AO1480"/>
      <c r="AP1480"/>
      <c r="AQ1480"/>
      <c r="AR1480"/>
      <c r="AS1480"/>
      <c r="AT1480"/>
      <c r="AU1480"/>
      <c r="AV1480"/>
      <c r="AW1480"/>
      <c r="AX1480"/>
      <c r="AY1480"/>
      <c r="AZ1480"/>
      <c r="BA1480"/>
      <c r="BB1480"/>
    </row>
    <row r="1481" spans="1:54" s="55" customFormat="1" ht="15">
      <c r="A1481" t="str">
        <f t="shared" si="23"/>
        <v>WienFlorist/Floristin</v>
      </c>
      <c r="B1481">
        <v>1481</v>
      </c>
      <c r="C1481" t="s">
        <v>268</v>
      </c>
      <c r="D1481" t="s">
        <v>105</v>
      </c>
      <c r="E1481" s="51">
        <v>9</v>
      </c>
      <c r="F1481" s="51">
        <v>6</v>
      </c>
      <c r="G1481">
        <v>3</v>
      </c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  <c r="AC1481"/>
      <c r="AD1481"/>
      <c r="AE1481"/>
      <c r="AF1481"/>
      <c r="AG1481"/>
      <c r="AH1481"/>
      <c r="AI1481"/>
      <c r="AJ1481"/>
      <c r="AK1481"/>
      <c r="AL1481"/>
      <c r="AM1481"/>
      <c r="AN1481"/>
      <c r="AO1481"/>
      <c r="AP1481"/>
      <c r="AQ1481"/>
      <c r="AR1481"/>
      <c r="AS1481"/>
      <c r="AT1481"/>
      <c r="AU1481"/>
      <c r="AV1481"/>
      <c r="AW1481"/>
      <c r="AX1481"/>
      <c r="AY1481"/>
      <c r="AZ1481"/>
      <c r="BA1481"/>
      <c r="BB1481"/>
    </row>
    <row r="1482" spans="1:54" s="55" customFormat="1" ht="15">
      <c r="A1482" t="str">
        <f t="shared" si="23"/>
        <v>WienFoto- und Multimediakaufmann/-frau</v>
      </c>
      <c r="B1482">
        <v>1482</v>
      </c>
      <c r="C1482" t="s">
        <v>268</v>
      </c>
      <c r="D1482" t="s">
        <v>107</v>
      </c>
      <c r="E1482" s="51">
        <v>4</v>
      </c>
      <c r="F1482" s="51">
        <v>1</v>
      </c>
      <c r="G1482">
        <v>3</v>
      </c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  <c r="AR1482"/>
      <c r="AS1482"/>
      <c r="AT1482"/>
      <c r="AU1482"/>
      <c r="AV1482"/>
      <c r="AW1482"/>
      <c r="AX1482"/>
      <c r="AY1482"/>
      <c r="AZ1482"/>
      <c r="BA1482"/>
      <c r="BB1482"/>
    </row>
    <row r="1483" spans="1:54" s="55" customFormat="1" ht="15">
      <c r="A1483" t="str">
        <f t="shared" si="23"/>
        <v>WienFriedhofs- und Ziergärtner/in</v>
      </c>
      <c r="B1483">
        <v>1483</v>
      </c>
      <c r="C1483" t="s">
        <v>268</v>
      </c>
      <c r="D1483" t="s">
        <v>108</v>
      </c>
      <c r="E1483" s="51">
        <v>6</v>
      </c>
      <c r="F1483" s="51">
        <v>6</v>
      </c>
      <c r="G1483">
        <v>4</v>
      </c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  <c r="AD1483"/>
      <c r="AE1483"/>
      <c r="AF1483"/>
      <c r="AG1483"/>
      <c r="AH1483"/>
      <c r="AI1483"/>
      <c r="AJ1483"/>
      <c r="AK1483"/>
      <c r="AL1483"/>
      <c r="AM1483"/>
      <c r="AN1483"/>
      <c r="AO1483"/>
      <c r="AP1483"/>
      <c r="AQ1483"/>
      <c r="AR1483"/>
      <c r="AS1483"/>
      <c r="AT1483"/>
      <c r="AU1483"/>
      <c r="AV1483"/>
      <c r="AW1483"/>
      <c r="AX1483"/>
      <c r="AY1483"/>
      <c r="AZ1483"/>
      <c r="BA1483"/>
      <c r="BB1483"/>
    </row>
    <row r="1484" spans="1:54" s="55" customFormat="1" ht="15">
      <c r="A1484" t="str">
        <f t="shared" si="23"/>
        <v>WienFriseur (Stylist)/Friseurin (Stylistin)</v>
      </c>
      <c r="B1484">
        <v>1484</v>
      </c>
      <c r="C1484" t="s">
        <v>268</v>
      </c>
      <c r="D1484" t="s">
        <v>109</v>
      </c>
      <c r="E1484" s="51">
        <v>209</v>
      </c>
      <c r="F1484" s="51">
        <v>213</v>
      </c>
      <c r="G1484">
        <v>231</v>
      </c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  <c r="AD1484"/>
      <c r="AE1484"/>
      <c r="AF1484"/>
      <c r="AG1484"/>
      <c r="AH1484"/>
      <c r="AI1484"/>
      <c r="AJ1484"/>
      <c r="AK1484"/>
      <c r="AL1484"/>
      <c r="AM1484"/>
      <c r="AN1484"/>
      <c r="AO1484"/>
      <c r="AP1484"/>
      <c r="AQ1484"/>
      <c r="AR1484"/>
      <c r="AS1484"/>
      <c r="AT1484"/>
      <c r="AU1484"/>
      <c r="AV1484"/>
      <c r="AW1484"/>
      <c r="AX1484"/>
      <c r="AY1484"/>
      <c r="AZ1484"/>
      <c r="BA1484"/>
      <c r="BB1484"/>
    </row>
    <row r="1485" spans="1:54" s="55" customFormat="1" ht="15">
      <c r="A1485" t="str">
        <f t="shared" si="23"/>
        <v>WienFußpflege (Podologie)</v>
      </c>
      <c r="B1485">
        <v>1485</v>
      </c>
      <c r="C1485" t="s">
        <v>268</v>
      </c>
      <c r="D1485" t="s">
        <v>561</v>
      </c>
      <c r="E1485" s="51">
        <v>4</v>
      </c>
      <c r="F1485" s="51">
        <v>2</v>
      </c>
      <c r="G1485">
        <v>3</v>
      </c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  <c r="AB1485"/>
      <c r="AC1485"/>
      <c r="AD1485"/>
      <c r="AE1485"/>
      <c r="AF1485"/>
      <c r="AG1485"/>
      <c r="AH1485"/>
      <c r="AI1485"/>
      <c r="AJ1485"/>
      <c r="AK1485"/>
      <c r="AL1485"/>
      <c r="AM1485"/>
      <c r="AN1485"/>
      <c r="AO1485"/>
      <c r="AP1485"/>
      <c r="AQ1485"/>
      <c r="AR1485"/>
      <c r="AS1485"/>
      <c r="AT1485"/>
      <c r="AU1485"/>
      <c r="AV1485"/>
      <c r="AW1485"/>
      <c r="AX1485"/>
      <c r="AY1485"/>
      <c r="AZ1485"/>
      <c r="BA1485"/>
      <c r="BB1485"/>
    </row>
    <row r="1486" spans="1:54" s="55" customFormat="1" ht="15">
      <c r="A1486" t="str">
        <f t="shared" si="23"/>
        <v>WienGarten- und Grünflächengestaltung</v>
      </c>
      <c r="B1486">
        <v>1486</v>
      </c>
      <c r="C1486" t="s">
        <v>268</v>
      </c>
      <c r="D1486" t="s">
        <v>110</v>
      </c>
      <c r="E1486" s="51">
        <v>83</v>
      </c>
      <c r="F1486" s="51">
        <v>73</v>
      </c>
      <c r="G1486">
        <v>69</v>
      </c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  <c r="AD1486"/>
      <c r="AE1486"/>
      <c r="AF1486"/>
      <c r="AG1486"/>
      <c r="AH1486"/>
      <c r="AI1486"/>
      <c r="AJ1486"/>
      <c r="AK1486"/>
      <c r="AL1486"/>
      <c r="AM1486"/>
      <c r="AN1486"/>
      <c r="AO1486"/>
      <c r="AP1486"/>
      <c r="AQ1486"/>
      <c r="AR1486"/>
      <c r="AS1486"/>
      <c r="AT1486"/>
      <c r="AU1486"/>
      <c r="AV1486"/>
      <c r="AW1486"/>
      <c r="AX1486"/>
      <c r="AY1486"/>
      <c r="AZ1486"/>
      <c r="BA1486"/>
      <c r="BB1486"/>
    </row>
    <row r="1487" spans="1:54" s="55" customFormat="1" ht="15">
      <c r="A1487" t="str">
        <f t="shared" si="23"/>
        <v>WienGastronomiefachmann/Gastronomiefachfrau</v>
      </c>
      <c r="B1487">
        <v>1487</v>
      </c>
      <c r="C1487" t="s">
        <v>268</v>
      </c>
      <c r="D1487" t="s">
        <v>111</v>
      </c>
      <c r="E1487" s="51">
        <v>24</v>
      </c>
      <c r="F1487" s="51">
        <v>27</v>
      </c>
      <c r="G1487">
        <v>29</v>
      </c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  <c r="AC1487"/>
      <c r="AD1487"/>
      <c r="AE1487"/>
      <c r="AF1487"/>
      <c r="AG1487"/>
      <c r="AH1487"/>
      <c r="AI1487"/>
      <c r="AJ1487"/>
      <c r="AK1487"/>
      <c r="AL1487"/>
      <c r="AM1487"/>
      <c r="AN1487"/>
      <c r="AO1487"/>
      <c r="AP1487"/>
      <c r="AQ1487"/>
      <c r="AR1487"/>
      <c r="AS1487"/>
      <c r="AT1487"/>
      <c r="AU1487"/>
      <c r="AV1487"/>
      <c r="AW1487"/>
      <c r="AX1487"/>
      <c r="AY1487"/>
      <c r="AZ1487"/>
      <c r="BA1487"/>
      <c r="BB1487"/>
    </row>
    <row r="1488" spans="1:54" s="55" customFormat="1" ht="15">
      <c r="A1488" t="str">
        <f t="shared" si="23"/>
        <v>WienGeoinformationstechnik (gültig bis: 30.06.2024)</v>
      </c>
      <c r="B1488">
        <v>1488</v>
      </c>
      <c r="C1488" t="s">
        <v>268</v>
      </c>
      <c r="D1488" t="s">
        <v>112</v>
      </c>
      <c r="E1488" s="51">
        <v>8</v>
      </c>
      <c r="F1488" s="51">
        <v>6</v>
      </c>
      <c r="G1488">
        <v>3</v>
      </c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  <c r="AD1488"/>
      <c r="AE1488"/>
      <c r="AF1488"/>
      <c r="AG1488"/>
      <c r="AH1488"/>
      <c r="AI1488"/>
      <c r="AJ1488"/>
      <c r="AK1488"/>
      <c r="AL1488"/>
      <c r="AM1488"/>
      <c r="AN1488"/>
      <c r="AO1488"/>
      <c r="AP1488"/>
      <c r="AQ1488"/>
      <c r="AR1488"/>
      <c r="AS1488"/>
      <c r="AT1488"/>
      <c r="AU1488"/>
      <c r="AV1488"/>
      <c r="AW1488"/>
      <c r="AX1488"/>
      <c r="AY1488"/>
      <c r="AZ1488"/>
      <c r="BA1488"/>
      <c r="BB1488"/>
    </row>
    <row r="1489" spans="1:54" s="55" customFormat="1" ht="15">
      <c r="A1489" t="str">
        <f t="shared" si="23"/>
        <v>WienGlasbautechnik</v>
      </c>
      <c r="B1489">
        <v>1489</v>
      </c>
      <c r="C1489" t="s">
        <v>268</v>
      </c>
      <c r="D1489" t="s">
        <v>115</v>
      </c>
      <c r="E1489" s="51">
        <v>54</v>
      </c>
      <c r="F1489" s="51">
        <v>39</v>
      </c>
      <c r="G1489">
        <v>40</v>
      </c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  <c r="AH1489"/>
      <c r="AI1489"/>
      <c r="AJ1489"/>
      <c r="AK1489"/>
      <c r="AL1489"/>
      <c r="AM1489"/>
      <c r="AN1489"/>
      <c r="AO1489"/>
      <c r="AP1489"/>
      <c r="AQ1489"/>
      <c r="AR1489"/>
      <c r="AS1489"/>
      <c r="AT1489"/>
      <c r="AU1489"/>
      <c r="AV1489"/>
      <c r="AW1489"/>
      <c r="AX1489"/>
      <c r="AY1489"/>
      <c r="AZ1489"/>
      <c r="BA1489"/>
      <c r="BB1489"/>
    </row>
    <row r="1490" spans="1:54" s="55" customFormat="1" ht="15">
      <c r="A1490" t="str">
        <f t="shared" si="23"/>
        <v>WienGold- und Silberschmied/in und Juwelier/in</v>
      </c>
      <c r="B1490">
        <v>1490</v>
      </c>
      <c r="C1490" t="s">
        <v>268</v>
      </c>
      <c r="D1490" t="s">
        <v>120</v>
      </c>
      <c r="E1490" s="51">
        <v>5</v>
      </c>
      <c r="F1490" s="51">
        <v>10</v>
      </c>
      <c r="G1490">
        <v>7</v>
      </c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  <c r="AD1490"/>
      <c r="AE1490"/>
      <c r="AF1490"/>
      <c r="AG1490"/>
      <c r="AH1490"/>
      <c r="AI1490"/>
      <c r="AJ1490"/>
      <c r="AK1490"/>
      <c r="AL1490"/>
      <c r="AM1490"/>
      <c r="AN1490"/>
      <c r="AO1490"/>
      <c r="AP1490"/>
      <c r="AQ1490"/>
      <c r="AR1490"/>
      <c r="AS1490"/>
      <c r="AT1490"/>
      <c r="AU1490"/>
      <c r="AV1490"/>
      <c r="AW1490"/>
      <c r="AX1490"/>
      <c r="AY1490"/>
      <c r="AZ1490"/>
      <c r="BA1490"/>
      <c r="BB1490"/>
    </row>
    <row r="1491" spans="1:54" s="55" customFormat="1" ht="15">
      <c r="A1491" t="str">
        <f t="shared" si="23"/>
        <v>WienGroßhandelskaufmann/Großhandelskauffrau</v>
      </c>
      <c r="B1491">
        <v>1491</v>
      </c>
      <c r="C1491" t="s">
        <v>268</v>
      </c>
      <c r="D1491" t="s">
        <v>122</v>
      </c>
      <c r="E1491" s="51">
        <v>78</v>
      </c>
      <c r="F1491" s="51">
        <v>75</v>
      </c>
      <c r="G1491">
        <v>65</v>
      </c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  <c r="AD1491"/>
      <c r="AE1491"/>
      <c r="AF1491"/>
      <c r="AG1491"/>
      <c r="AH1491"/>
      <c r="AI1491"/>
      <c r="AJ1491"/>
      <c r="AK1491"/>
      <c r="AL1491"/>
      <c r="AM1491"/>
      <c r="AN1491"/>
      <c r="AO1491"/>
      <c r="AP1491"/>
      <c r="AQ1491"/>
      <c r="AR1491"/>
      <c r="AS1491"/>
      <c r="AT1491"/>
      <c r="AU1491"/>
      <c r="AV1491"/>
      <c r="AW1491"/>
      <c r="AX1491"/>
      <c r="AY1491"/>
      <c r="AZ1491"/>
      <c r="BA1491"/>
      <c r="BB1491"/>
    </row>
    <row r="1492" spans="1:54" s="55" customFormat="1" ht="15">
      <c r="A1492" t="str">
        <f t="shared" si="23"/>
        <v>WienHafner/in</v>
      </c>
      <c r="B1492">
        <v>1492</v>
      </c>
      <c r="C1492" t="s">
        <v>268</v>
      </c>
      <c r="D1492" t="s">
        <v>123</v>
      </c>
      <c r="E1492" s="51">
        <v>1</v>
      </c>
      <c r="F1492" s="51">
        <v>3</v>
      </c>
      <c r="G1492">
        <v>1</v>
      </c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F1492"/>
      <c r="AG1492"/>
      <c r="AH1492"/>
      <c r="AI1492"/>
      <c r="AJ1492"/>
      <c r="AK1492"/>
      <c r="AL1492"/>
      <c r="AM1492"/>
      <c r="AN1492"/>
      <c r="AO1492"/>
      <c r="AP1492"/>
      <c r="AQ1492"/>
      <c r="AR1492"/>
      <c r="AS1492"/>
      <c r="AT1492"/>
      <c r="AU1492"/>
      <c r="AV1492"/>
      <c r="AW1492"/>
      <c r="AX1492"/>
      <c r="AY1492"/>
      <c r="AZ1492"/>
      <c r="BA1492"/>
      <c r="BB1492"/>
    </row>
    <row r="1493" spans="1:54" s="55" customFormat="1" ht="15">
      <c r="A1493" t="str">
        <f t="shared" si="23"/>
        <v>WienHochbau (gültig bis: 31.12.2027)</v>
      </c>
      <c r="B1493">
        <v>1493</v>
      </c>
      <c r="C1493" t="s">
        <v>268</v>
      </c>
      <c r="D1493" t="s">
        <v>562</v>
      </c>
      <c r="E1493" s="51">
        <v>191</v>
      </c>
      <c r="F1493" s="51">
        <v>165</v>
      </c>
      <c r="G1493">
        <v>145</v>
      </c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F1493"/>
      <c r="AG1493"/>
      <c r="AH1493"/>
      <c r="AI1493"/>
      <c r="AJ1493"/>
      <c r="AK1493"/>
      <c r="AL1493"/>
      <c r="AM1493"/>
      <c r="AN1493"/>
      <c r="AO1493"/>
      <c r="AP1493"/>
      <c r="AQ1493"/>
      <c r="AR1493"/>
      <c r="AS1493"/>
      <c r="AT1493"/>
      <c r="AU1493"/>
      <c r="AV1493"/>
      <c r="AW1493"/>
      <c r="AX1493"/>
      <c r="AY1493"/>
      <c r="AZ1493"/>
      <c r="BA1493"/>
      <c r="BB1493"/>
    </row>
    <row r="1494" spans="1:54" s="55" customFormat="1" ht="15">
      <c r="A1494" t="str">
        <f t="shared" si="23"/>
        <v>WienHochbauspezialist/Hochbauspezialistin (gültig bis: 31.08.2026)</v>
      </c>
      <c r="B1494">
        <v>1494</v>
      </c>
      <c r="C1494" t="s">
        <v>268</v>
      </c>
      <c r="D1494" t="s">
        <v>126</v>
      </c>
      <c r="E1494" s="51">
        <v>12</v>
      </c>
      <c r="F1494" s="51">
        <v>9</v>
      </c>
      <c r="G1494">
        <v>9</v>
      </c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  <c r="AI1494"/>
      <c r="AJ1494"/>
      <c r="AK1494"/>
      <c r="AL1494"/>
      <c r="AM1494"/>
      <c r="AN1494"/>
      <c r="AO1494"/>
      <c r="AP1494"/>
      <c r="AQ1494"/>
      <c r="AR1494"/>
      <c r="AS1494"/>
      <c r="AT1494"/>
      <c r="AU1494"/>
      <c r="AV1494"/>
      <c r="AW1494"/>
      <c r="AX1494"/>
      <c r="AY1494"/>
      <c r="AZ1494"/>
      <c r="BA1494"/>
      <c r="BB1494"/>
    </row>
    <row r="1495" spans="1:54" s="55" customFormat="1" ht="15">
      <c r="A1495" t="str">
        <f t="shared" si="23"/>
        <v>WienHohlglasveredler/in - Gravur</v>
      </c>
      <c r="B1495">
        <v>1495</v>
      </c>
      <c r="C1495" t="s">
        <v>268</v>
      </c>
      <c r="D1495" t="s">
        <v>128</v>
      </c>
      <c r="E1495" s="51">
        <v>1</v>
      </c>
      <c r="F1495" s="51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F1495"/>
      <c r="AG1495"/>
      <c r="AH1495"/>
      <c r="AI1495"/>
      <c r="AJ1495"/>
      <c r="AK1495"/>
      <c r="AL1495"/>
      <c r="AM1495"/>
      <c r="AN1495"/>
      <c r="AO1495"/>
      <c r="AP1495"/>
      <c r="AQ1495"/>
      <c r="AR1495"/>
      <c r="AS1495"/>
      <c r="AT1495"/>
      <c r="AU1495"/>
      <c r="AV1495"/>
      <c r="AW1495"/>
      <c r="AX1495"/>
      <c r="AY1495"/>
      <c r="AZ1495"/>
      <c r="BA1495"/>
      <c r="BB1495"/>
    </row>
    <row r="1496" spans="1:54" s="55" customFormat="1" ht="15">
      <c r="A1496" t="str">
        <f t="shared" si="23"/>
        <v>WienHolzblasinstrumentenerzeugung</v>
      </c>
      <c r="B1496">
        <v>1496</v>
      </c>
      <c r="C1496" t="s">
        <v>268</v>
      </c>
      <c r="D1496" t="s">
        <v>130</v>
      </c>
      <c r="E1496" s="51">
        <v>1</v>
      </c>
      <c r="F1496" s="51">
        <v>1</v>
      </c>
      <c r="G1496">
        <v>1</v>
      </c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  <c r="AD1496"/>
      <c r="AE1496"/>
      <c r="AF1496"/>
      <c r="AG1496"/>
      <c r="AH1496"/>
      <c r="AI1496"/>
      <c r="AJ1496"/>
      <c r="AK1496"/>
      <c r="AL1496"/>
      <c r="AM1496"/>
      <c r="AN1496"/>
      <c r="AO1496"/>
      <c r="AP1496"/>
      <c r="AQ1496"/>
      <c r="AR1496"/>
      <c r="AS1496"/>
      <c r="AT1496"/>
      <c r="AU1496"/>
      <c r="AV1496"/>
      <c r="AW1496"/>
      <c r="AX1496"/>
      <c r="AY1496"/>
      <c r="AZ1496"/>
      <c r="BA1496"/>
      <c r="BB1496"/>
    </row>
    <row r="1497" spans="1:54" s="55" customFormat="1" ht="15">
      <c r="A1497" t="str">
        <f t="shared" si="23"/>
        <v>WienHörgeräteakustiker/in</v>
      </c>
      <c r="B1497">
        <v>1497</v>
      </c>
      <c r="C1497" t="s">
        <v>268</v>
      </c>
      <c r="D1497" t="s">
        <v>132</v>
      </c>
      <c r="E1497" s="51">
        <v>14</v>
      </c>
      <c r="F1497" s="51">
        <v>15</v>
      </c>
      <c r="G1497">
        <v>21</v>
      </c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  <c r="AD1497"/>
      <c r="AE1497"/>
      <c r="AF1497"/>
      <c r="AG1497"/>
      <c r="AH1497"/>
      <c r="AI1497"/>
      <c r="AJ1497"/>
      <c r="AK1497"/>
      <c r="AL1497"/>
      <c r="AM1497"/>
      <c r="AN1497"/>
      <c r="AO1497"/>
      <c r="AP1497"/>
      <c r="AQ1497"/>
      <c r="AR1497"/>
      <c r="AS1497"/>
      <c r="AT1497"/>
      <c r="AU1497"/>
      <c r="AV1497"/>
      <c r="AW1497"/>
      <c r="AX1497"/>
      <c r="AY1497"/>
      <c r="AZ1497"/>
      <c r="BA1497"/>
      <c r="BB1497"/>
    </row>
    <row r="1498" spans="1:54" s="55" customFormat="1" ht="15">
      <c r="A1498" t="str">
        <f t="shared" si="23"/>
        <v>WienHotel- und Gastgewerbeassistent/in</v>
      </c>
      <c r="B1498">
        <v>1498</v>
      </c>
      <c r="C1498" t="s">
        <v>268</v>
      </c>
      <c r="D1498" t="s">
        <v>133</v>
      </c>
      <c r="E1498" s="51">
        <v>145</v>
      </c>
      <c r="F1498" s="51">
        <v>154</v>
      </c>
      <c r="G1498">
        <v>152</v>
      </c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F1498"/>
      <c r="AG1498"/>
      <c r="AH1498"/>
      <c r="AI1498"/>
      <c r="AJ1498"/>
      <c r="AK1498"/>
      <c r="AL1498"/>
      <c r="AM1498"/>
      <c r="AN1498"/>
      <c r="AO1498"/>
      <c r="AP1498"/>
      <c r="AQ1498"/>
      <c r="AR1498"/>
      <c r="AS1498"/>
      <c r="AT1498"/>
      <c r="AU1498"/>
      <c r="AV1498"/>
      <c r="AW1498"/>
      <c r="AX1498"/>
      <c r="AY1498"/>
      <c r="AZ1498"/>
      <c r="BA1498"/>
      <c r="BB1498"/>
    </row>
    <row r="1499" spans="1:54" s="55" customFormat="1" ht="15">
      <c r="A1499" t="str">
        <f t="shared" si="23"/>
        <v>WienHotel- und Restaurantfachmann/Hotel- und Restaurantfachfrau</v>
      </c>
      <c r="B1499">
        <v>1499</v>
      </c>
      <c r="C1499" t="s">
        <v>268</v>
      </c>
      <c r="D1499" t="s">
        <v>134</v>
      </c>
      <c r="E1499" s="51">
        <v>2</v>
      </c>
      <c r="F1499" s="51">
        <v>3</v>
      </c>
      <c r="G1499">
        <v>5</v>
      </c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  <c r="AD1499"/>
      <c r="AE1499"/>
      <c r="AF1499"/>
      <c r="AG1499"/>
      <c r="AH1499"/>
      <c r="AI1499"/>
      <c r="AJ1499"/>
      <c r="AK1499"/>
      <c r="AL1499"/>
      <c r="AM1499"/>
      <c r="AN1499"/>
      <c r="AO1499"/>
      <c r="AP1499"/>
      <c r="AQ1499"/>
      <c r="AR1499"/>
      <c r="AS1499"/>
      <c r="AT1499"/>
      <c r="AU1499"/>
      <c r="AV1499"/>
      <c r="AW1499"/>
      <c r="AX1499"/>
      <c r="AY1499"/>
      <c r="AZ1499"/>
      <c r="BA1499"/>
      <c r="BB1499"/>
    </row>
    <row r="1500" spans="1:54" s="55" customFormat="1" ht="15">
      <c r="A1500" t="str">
        <f t="shared" si="23"/>
        <v>WienHotelkaufmann/Hotelkauffrau</v>
      </c>
      <c r="B1500">
        <v>1500</v>
      </c>
      <c r="C1500" t="s">
        <v>268</v>
      </c>
      <c r="D1500" t="s">
        <v>135</v>
      </c>
      <c r="E1500" s="51">
        <v>9</v>
      </c>
      <c r="F1500" s="51">
        <v>16</v>
      </c>
      <c r="G1500">
        <v>19</v>
      </c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  <c r="AD1500"/>
      <c r="AE1500"/>
      <c r="AF1500"/>
      <c r="AG1500"/>
      <c r="AH1500"/>
      <c r="AI1500"/>
      <c r="AJ1500"/>
      <c r="AK1500"/>
      <c r="AL1500"/>
      <c r="AM1500"/>
      <c r="AN1500"/>
      <c r="AO1500"/>
      <c r="AP1500"/>
      <c r="AQ1500"/>
      <c r="AR1500"/>
      <c r="AS1500"/>
      <c r="AT1500"/>
      <c r="AU1500"/>
      <c r="AV1500"/>
      <c r="AW1500"/>
      <c r="AX1500"/>
      <c r="AY1500"/>
      <c r="AZ1500"/>
      <c r="BA1500"/>
      <c r="BB1500"/>
    </row>
    <row r="1501" spans="1:54" s="55" customFormat="1" ht="15">
      <c r="A1501" t="str">
        <f t="shared" si="23"/>
        <v>WienHufschmied/in</v>
      </c>
      <c r="B1501">
        <v>1501</v>
      </c>
      <c r="C1501" t="s">
        <v>268</v>
      </c>
      <c r="D1501" t="s">
        <v>136</v>
      </c>
      <c r="E1501" s="51">
        <v>4</v>
      </c>
      <c r="F1501" s="51">
        <v>2</v>
      </c>
      <c r="G1501">
        <v>1</v>
      </c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  <c r="AB1501"/>
      <c r="AC1501"/>
      <c r="AD1501"/>
      <c r="AE1501"/>
      <c r="AF1501"/>
      <c r="AG1501"/>
      <c r="AH1501"/>
      <c r="AI1501"/>
      <c r="AJ1501"/>
      <c r="AK1501"/>
      <c r="AL1501"/>
      <c r="AM1501"/>
      <c r="AN1501"/>
      <c r="AO1501"/>
      <c r="AP1501"/>
      <c r="AQ1501"/>
      <c r="AR1501"/>
      <c r="AS1501"/>
      <c r="AT1501"/>
      <c r="AU1501"/>
      <c r="AV1501"/>
      <c r="AW1501"/>
      <c r="AX1501"/>
      <c r="AY1501"/>
      <c r="AZ1501"/>
      <c r="BA1501"/>
      <c r="BB1501"/>
    </row>
    <row r="1502" spans="1:54" s="55" customFormat="1" ht="15">
      <c r="A1502" t="str">
        <f t="shared" si="23"/>
        <v>WienImmobilienkaufmann/Immobilienkauffrau</v>
      </c>
      <c r="B1502">
        <v>1502</v>
      </c>
      <c r="C1502" t="s">
        <v>268</v>
      </c>
      <c r="D1502" t="s">
        <v>137</v>
      </c>
      <c r="E1502" s="51">
        <v>38</v>
      </c>
      <c r="F1502" s="51">
        <v>37</v>
      </c>
      <c r="G1502">
        <v>44</v>
      </c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/>
      <c r="X1502"/>
      <c r="Y1502"/>
      <c r="Z1502"/>
      <c r="AA1502"/>
      <c r="AB1502"/>
      <c r="AC1502"/>
      <c r="AD1502"/>
      <c r="AE1502"/>
      <c r="AF1502"/>
      <c r="AG1502"/>
      <c r="AH1502"/>
      <c r="AI1502"/>
      <c r="AJ1502"/>
      <c r="AK1502"/>
      <c r="AL1502"/>
      <c r="AM1502"/>
      <c r="AN1502"/>
      <c r="AO1502"/>
      <c r="AP1502"/>
      <c r="AQ1502"/>
      <c r="AR1502"/>
      <c r="AS1502"/>
      <c r="AT1502"/>
      <c r="AU1502"/>
      <c r="AV1502"/>
      <c r="AW1502"/>
      <c r="AX1502"/>
      <c r="AY1502"/>
      <c r="AZ1502"/>
      <c r="BA1502"/>
      <c r="BB1502"/>
    </row>
    <row r="1503" spans="1:54" s="55" customFormat="1" ht="15">
      <c r="A1503" t="str">
        <f t="shared" si="23"/>
        <v>WienIndustriekaufmann/Industriekauffrau (gültig bis: 31.08.2026)</v>
      </c>
      <c r="B1503">
        <v>1503</v>
      </c>
      <c r="C1503" t="s">
        <v>268</v>
      </c>
      <c r="D1503" t="s">
        <v>138</v>
      </c>
      <c r="E1503" s="51">
        <v>34</v>
      </c>
      <c r="F1503" s="51">
        <v>37</v>
      </c>
      <c r="G1503">
        <v>36</v>
      </c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  <c r="AB1503"/>
      <c r="AC1503"/>
      <c r="AD1503"/>
      <c r="AE1503"/>
      <c r="AF1503"/>
      <c r="AG1503"/>
      <c r="AH1503"/>
      <c r="AI1503"/>
      <c r="AJ1503"/>
      <c r="AK1503"/>
      <c r="AL1503"/>
      <c r="AM1503"/>
      <c r="AN1503"/>
      <c r="AO1503"/>
      <c r="AP1503"/>
      <c r="AQ1503"/>
      <c r="AR1503"/>
      <c r="AS1503"/>
      <c r="AT1503"/>
      <c r="AU1503"/>
      <c r="AV1503"/>
      <c r="AW1503"/>
      <c r="AX1503"/>
      <c r="AY1503"/>
      <c r="AZ1503"/>
      <c r="BA1503"/>
      <c r="BB1503"/>
    </row>
    <row r="1504" spans="1:54" s="55" customFormat="1" ht="15">
      <c r="A1504" t="str">
        <f t="shared" si="23"/>
        <v>WienInformationstechnologie</v>
      </c>
      <c r="B1504">
        <v>1504</v>
      </c>
      <c r="C1504" t="s">
        <v>268</v>
      </c>
      <c r="D1504" t="s">
        <v>34</v>
      </c>
      <c r="E1504" s="51">
        <v>471</v>
      </c>
      <c r="F1504" s="51">
        <v>516</v>
      </c>
      <c r="G1504">
        <v>522</v>
      </c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  <c r="AB1504"/>
      <c r="AC1504"/>
      <c r="AD1504"/>
      <c r="AE1504"/>
      <c r="AF1504"/>
      <c r="AG1504"/>
      <c r="AH1504"/>
      <c r="AI1504"/>
      <c r="AJ1504"/>
      <c r="AK1504"/>
      <c r="AL1504"/>
      <c r="AM1504"/>
      <c r="AN1504"/>
      <c r="AO1504"/>
      <c r="AP1504"/>
      <c r="AQ1504"/>
      <c r="AR1504"/>
      <c r="AS1504"/>
      <c r="AT1504"/>
      <c r="AU1504"/>
      <c r="AV1504"/>
      <c r="AW1504"/>
      <c r="AX1504"/>
      <c r="AY1504"/>
      <c r="AZ1504"/>
      <c r="BA1504"/>
      <c r="BB1504"/>
    </row>
    <row r="1505" spans="1:54" s="55" customFormat="1" ht="15">
      <c r="A1505" t="str">
        <f t="shared" si="23"/>
        <v>WienInstallations- und Gebäudetechnik</v>
      </c>
      <c r="B1505">
        <v>1505</v>
      </c>
      <c r="C1505" t="s">
        <v>268</v>
      </c>
      <c r="D1505" t="s">
        <v>141</v>
      </c>
      <c r="E1505" s="51">
        <v>928</v>
      </c>
      <c r="F1505" s="51">
        <v>860</v>
      </c>
      <c r="G1505">
        <v>829</v>
      </c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  <c r="Y1505"/>
      <c r="Z1505"/>
      <c r="AA1505"/>
      <c r="AB1505"/>
      <c r="AC1505"/>
      <c r="AD1505"/>
      <c r="AE1505"/>
      <c r="AF1505"/>
      <c r="AG1505"/>
      <c r="AH1505"/>
      <c r="AI1505"/>
      <c r="AJ1505"/>
      <c r="AK1505"/>
      <c r="AL1505"/>
      <c r="AM1505"/>
      <c r="AN1505"/>
      <c r="AO1505"/>
      <c r="AP1505"/>
      <c r="AQ1505"/>
      <c r="AR1505"/>
      <c r="AS1505"/>
      <c r="AT1505"/>
      <c r="AU1505"/>
      <c r="AV1505"/>
      <c r="AW1505"/>
      <c r="AX1505"/>
      <c r="AY1505"/>
      <c r="AZ1505"/>
      <c r="BA1505"/>
      <c r="BB1505"/>
    </row>
    <row r="1506" spans="1:54" s="55" customFormat="1" ht="15">
      <c r="A1506" t="str">
        <f t="shared" si="23"/>
        <v>WienKälteanlagentechnik</v>
      </c>
      <c r="B1506">
        <v>1506</v>
      </c>
      <c r="C1506" t="s">
        <v>268</v>
      </c>
      <c r="D1506" t="s">
        <v>142</v>
      </c>
      <c r="E1506" s="51">
        <v>93</v>
      </c>
      <c r="F1506" s="51">
        <v>100</v>
      </c>
      <c r="G1506">
        <v>110</v>
      </c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  <c r="AB1506"/>
      <c r="AC1506"/>
      <c r="AD1506"/>
      <c r="AE1506"/>
      <c r="AF1506"/>
      <c r="AG1506"/>
      <c r="AH1506"/>
      <c r="AI1506"/>
      <c r="AJ1506"/>
      <c r="AK1506"/>
      <c r="AL1506"/>
      <c r="AM1506"/>
      <c r="AN1506"/>
      <c r="AO1506"/>
      <c r="AP1506"/>
      <c r="AQ1506"/>
      <c r="AR1506"/>
      <c r="AS1506"/>
      <c r="AT1506"/>
      <c r="AU1506"/>
      <c r="AV1506"/>
      <c r="AW1506"/>
      <c r="AX1506"/>
      <c r="AY1506"/>
      <c r="AZ1506"/>
      <c r="BA1506"/>
      <c r="BB1506"/>
    </row>
    <row r="1507" spans="1:54" s="55" customFormat="1" ht="15">
      <c r="A1507" t="str">
        <f t="shared" si="23"/>
        <v>WienKanzleiassistent/Kanzleiassistentin</v>
      </c>
      <c r="B1507">
        <v>1507</v>
      </c>
      <c r="C1507" t="s">
        <v>268</v>
      </c>
      <c r="D1507" t="s">
        <v>143</v>
      </c>
      <c r="E1507" s="51">
        <v>6</v>
      </c>
      <c r="F1507" s="51">
        <v>5</v>
      </c>
      <c r="G1507">
        <v>3</v>
      </c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  <c r="AB1507"/>
      <c r="AC1507"/>
      <c r="AD1507"/>
      <c r="AE1507"/>
      <c r="AF1507"/>
      <c r="AG1507"/>
      <c r="AH1507"/>
      <c r="AI1507"/>
      <c r="AJ1507"/>
      <c r="AK1507"/>
      <c r="AL1507"/>
      <c r="AM1507"/>
      <c r="AN1507"/>
      <c r="AO1507"/>
      <c r="AP1507"/>
      <c r="AQ1507"/>
      <c r="AR1507"/>
      <c r="AS1507"/>
      <c r="AT1507"/>
      <c r="AU1507"/>
      <c r="AV1507"/>
      <c r="AW1507"/>
      <c r="AX1507"/>
      <c r="AY1507"/>
      <c r="AZ1507"/>
      <c r="BA1507"/>
      <c r="BB1507"/>
    </row>
    <row r="1508" spans="1:54" s="55" customFormat="1" ht="15">
      <c r="A1508" t="str">
        <f t="shared" si="23"/>
        <v>WienKarosseriebautechnik</v>
      </c>
      <c r="B1508">
        <v>1508</v>
      </c>
      <c r="C1508" t="s">
        <v>268</v>
      </c>
      <c r="D1508" t="s">
        <v>31</v>
      </c>
      <c r="E1508" s="51">
        <v>233</v>
      </c>
      <c r="F1508" s="51">
        <v>255</v>
      </c>
      <c r="G1508">
        <v>304</v>
      </c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/>
      <c r="X1508"/>
      <c r="Y1508"/>
      <c r="Z1508"/>
      <c r="AA1508"/>
      <c r="AB1508"/>
      <c r="AC1508"/>
      <c r="AD1508"/>
      <c r="AE1508"/>
      <c r="AF1508"/>
      <c r="AG1508"/>
      <c r="AH1508"/>
      <c r="AI1508"/>
      <c r="AJ1508"/>
      <c r="AK1508"/>
      <c r="AL1508"/>
      <c r="AM1508"/>
      <c r="AN1508"/>
      <c r="AO1508"/>
      <c r="AP1508"/>
      <c r="AQ1508"/>
      <c r="AR1508"/>
      <c r="AS1508"/>
      <c r="AT1508"/>
      <c r="AU1508"/>
      <c r="AV1508"/>
      <c r="AW1508"/>
      <c r="AX1508"/>
      <c r="AY1508"/>
      <c r="AZ1508"/>
      <c r="BA1508"/>
      <c r="BB1508"/>
    </row>
    <row r="1509" spans="1:54" s="55" customFormat="1" ht="15">
      <c r="A1509" t="str">
        <f t="shared" si="23"/>
        <v>WienKartonagewarenerzeuger/in</v>
      </c>
      <c r="B1509">
        <v>1509</v>
      </c>
      <c r="C1509" t="s">
        <v>268</v>
      </c>
      <c r="D1509" t="s">
        <v>144</v>
      </c>
      <c r="E1509" s="51"/>
      <c r="F1509" s="51">
        <v>2</v>
      </c>
      <c r="G1509">
        <v>1</v>
      </c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  <c r="AB1509"/>
      <c r="AC1509"/>
      <c r="AD1509"/>
      <c r="AE1509"/>
      <c r="AF1509"/>
      <c r="AG1509"/>
      <c r="AH1509"/>
      <c r="AI1509"/>
      <c r="AJ1509"/>
      <c r="AK1509"/>
      <c r="AL1509"/>
      <c r="AM1509"/>
      <c r="AN1509"/>
      <c r="AO1509"/>
      <c r="AP1509"/>
      <c r="AQ1509"/>
      <c r="AR1509"/>
      <c r="AS1509"/>
      <c r="AT1509"/>
      <c r="AU1509"/>
      <c r="AV1509"/>
      <c r="AW1509"/>
      <c r="AX1509"/>
      <c r="AY1509"/>
      <c r="AZ1509"/>
      <c r="BA1509"/>
      <c r="BB1509"/>
    </row>
    <row r="1510" spans="1:54" s="55" customFormat="1" ht="15">
      <c r="A1510" t="str">
        <f t="shared" si="23"/>
        <v>WienKlavierbau</v>
      </c>
      <c r="B1510">
        <v>1510</v>
      </c>
      <c r="C1510" t="s">
        <v>268</v>
      </c>
      <c r="D1510" t="s">
        <v>147</v>
      </c>
      <c r="E1510" s="51">
        <v>2</v>
      </c>
      <c r="F1510" s="51">
        <v>2</v>
      </c>
      <c r="G1510">
        <v>4</v>
      </c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  <c r="AB1510"/>
      <c r="AC1510"/>
      <c r="AD1510"/>
      <c r="AE1510"/>
      <c r="AF1510"/>
      <c r="AG1510"/>
      <c r="AH1510"/>
      <c r="AI1510"/>
      <c r="AJ1510"/>
      <c r="AK1510"/>
      <c r="AL1510"/>
      <c r="AM1510"/>
      <c r="AN1510"/>
      <c r="AO1510"/>
      <c r="AP1510"/>
      <c r="AQ1510"/>
      <c r="AR1510"/>
      <c r="AS1510"/>
      <c r="AT1510"/>
      <c r="AU1510"/>
      <c r="AV1510"/>
      <c r="AW1510"/>
      <c r="AX1510"/>
      <c r="AY1510"/>
      <c r="AZ1510"/>
      <c r="BA1510"/>
      <c r="BB1510"/>
    </row>
    <row r="1511" spans="1:54" s="55" customFormat="1" ht="15">
      <c r="A1511" t="str">
        <f t="shared" si="23"/>
        <v>WienKoch/Köchin</v>
      </c>
      <c r="B1511">
        <v>1511</v>
      </c>
      <c r="C1511" t="s">
        <v>268</v>
      </c>
      <c r="D1511" t="s">
        <v>148</v>
      </c>
      <c r="E1511" s="51">
        <v>466</v>
      </c>
      <c r="F1511" s="51">
        <v>471</v>
      </c>
      <c r="G1511">
        <v>421</v>
      </c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  <c r="Y1511"/>
      <c r="Z1511"/>
      <c r="AA1511"/>
      <c r="AB1511"/>
      <c r="AC1511"/>
      <c r="AD1511"/>
      <c r="AE1511"/>
      <c r="AF1511"/>
      <c r="AG1511"/>
      <c r="AH1511"/>
      <c r="AI1511"/>
      <c r="AJ1511"/>
      <c r="AK1511"/>
      <c r="AL1511"/>
      <c r="AM1511"/>
      <c r="AN1511"/>
      <c r="AO1511"/>
      <c r="AP1511"/>
      <c r="AQ1511"/>
      <c r="AR1511"/>
      <c r="AS1511"/>
      <c r="AT1511"/>
      <c r="AU1511"/>
      <c r="AV1511"/>
      <c r="AW1511"/>
      <c r="AX1511"/>
      <c r="AY1511"/>
      <c r="AZ1511"/>
      <c r="BA1511"/>
      <c r="BB1511"/>
    </row>
    <row r="1512" spans="1:54" s="55" customFormat="1" ht="15">
      <c r="A1512" t="str">
        <f t="shared" si="23"/>
        <v>WienKonditorei (Zuckerbäckerei)</v>
      </c>
      <c r="B1512">
        <v>1512</v>
      </c>
      <c r="C1512" t="s">
        <v>268</v>
      </c>
      <c r="D1512" t="s">
        <v>149</v>
      </c>
      <c r="E1512" s="51">
        <v>34</v>
      </c>
      <c r="F1512" s="51">
        <v>34</v>
      </c>
      <c r="G1512">
        <v>33</v>
      </c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  <c r="AB1512"/>
      <c r="AC1512"/>
      <c r="AD1512"/>
      <c r="AE1512"/>
      <c r="AF1512"/>
      <c r="AG1512"/>
      <c r="AH1512"/>
      <c r="AI1512"/>
      <c r="AJ1512"/>
      <c r="AK1512"/>
      <c r="AL1512"/>
      <c r="AM1512"/>
      <c r="AN1512"/>
      <c r="AO1512"/>
      <c r="AP1512"/>
      <c r="AQ1512"/>
      <c r="AR1512"/>
      <c r="AS1512"/>
      <c r="AT1512"/>
      <c r="AU1512"/>
      <c r="AV1512"/>
      <c r="AW1512"/>
      <c r="AX1512"/>
      <c r="AY1512"/>
      <c r="AZ1512"/>
      <c r="BA1512"/>
      <c r="BB1512"/>
    </row>
    <row r="1513" spans="1:54" s="55" customFormat="1" ht="15">
      <c r="A1513" t="str">
        <f t="shared" si="23"/>
        <v>WienKonstrukteur/in</v>
      </c>
      <c r="B1513">
        <v>1513</v>
      </c>
      <c r="C1513" t="s">
        <v>268</v>
      </c>
      <c r="D1513" t="s">
        <v>150</v>
      </c>
      <c r="E1513" s="51">
        <v>11</v>
      </c>
      <c r="F1513" s="51">
        <v>12</v>
      </c>
      <c r="G1513">
        <v>9</v>
      </c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  <c r="AB1513"/>
      <c r="AC1513"/>
      <c r="AD1513"/>
      <c r="AE1513"/>
      <c r="AF1513"/>
      <c r="AG1513"/>
      <c r="AH1513"/>
      <c r="AI1513"/>
      <c r="AJ1513"/>
      <c r="AK1513"/>
      <c r="AL1513"/>
      <c r="AM1513"/>
      <c r="AN1513"/>
      <c r="AO1513"/>
      <c r="AP1513"/>
      <c r="AQ1513"/>
      <c r="AR1513"/>
      <c r="AS1513"/>
      <c r="AT1513"/>
      <c r="AU1513"/>
      <c r="AV1513"/>
      <c r="AW1513"/>
      <c r="AX1513"/>
      <c r="AY1513"/>
      <c r="AZ1513"/>
      <c r="BA1513"/>
      <c r="BB1513"/>
    </row>
    <row r="1514" spans="1:54" s="55" customFormat="1" ht="15">
      <c r="A1514" t="str">
        <f t="shared" si="23"/>
        <v>WienKraftfahrzeugtechnik</v>
      </c>
      <c r="B1514">
        <v>1514</v>
      </c>
      <c r="C1514" t="s">
        <v>268</v>
      </c>
      <c r="D1514" t="s">
        <v>4</v>
      </c>
      <c r="E1514" s="51">
        <v>905</v>
      </c>
      <c r="F1514" s="51">
        <v>963</v>
      </c>
      <c r="G1514">
        <v>1004</v>
      </c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  <c r="Y1514"/>
      <c r="Z1514"/>
      <c r="AA1514"/>
      <c r="AB1514"/>
      <c r="AC1514"/>
      <c r="AD1514"/>
      <c r="AE1514"/>
      <c r="AF1514"/>
      <c r="AG1514"/>
      <c r="AH1514"/>
      <c r="AI1514"/>
      <c r="AJ1514"/>
      <c r="AK1514"/>
      <c r="AL1514"/>
      <c r="AM1514"/>
      <c r="AN1514"/>
      <c r="AO1514"/>
      <c r="AP1514"/>
      <c r="AQ1514"/>
      <c r="AR1514"/>
      <c r="AS1514"/>
      <c r="AT1514"/>
      <c r="AU1514"/>
      <c r="AV1514"/>
      <c r="AW1514"/>
      <c r="AX1514"/>
      <c r="AY1514"/>
      <c r="AZ1514"/>
      <c r="BA1514"/>
      <c r="BB1514"/>
    </row>
    <row r="1515" spans="1:54" s="55" customFormat="1" ht="15">
      <c r="A1515" t="str">
        <f t="shared" si="23"/>
        <v>WienKunststofftechnologie</v>
      </c>
      <c r="B1515">
        <v>1515</v>
      </c>
      <c r="C1515" t="s">
        <v>268</v>
      </c>
      <c r="D1515" t="s">
        <v>152</v>
      </c>
      <c r="E1515" s="51">
        <v>10</v>
      </c>
      <c r="F1515" s="51">
        <v>7</v>
      </c>
      <c r="G1515">
        <v>4</v>
      </c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  <c r="AB1515"/>
      <c r="AC1515"/>
      <c r="AD1515"/>
      <c r="AE1515"/>
      <c r="AF1515"/>
      <c r="AG1515"/>
      <c r="AH1515"/>
      <c r="AI1515"/>
      <c r="AJ1515"/>
      <c r="AK1515"/>
      <c r="AL1515"/>
      <c r="AM1515"/>
      <c r="AN1515"/>
      <c r="AO1515"/>
      <c r="AP1515"/>
      <c r="AQ1515"/>
      <c r="AR1515"/>
      <c r="AS1515"/>
      <c r="AT1515"/>
      <c r="AU1515"/>
      <c r="AV1515"/>
      <c r="AW1515"/>
      <c r="AX1515"/>
      <c r="AY1515"/>
      <c r="AZ1515"/>
      <c r="BA1515"/>
      <c r="BB1515"/>
    </row>
    <row r="1516" spans="1:54" s="55" customFormat="1" ht="15">
      <c r="A1516" t="str">
        <f t="shared" si="23"/>
        <v>WienKunststoffverfahrenstechnik</v>
      </c>
      <c r="B1516">
        <v>1516</v>
      </c>
      <c r="C1516" t="s">
        <v>268</v>
      </c>
      <c r="D1516" t="s">
        <v>153</v>
      </c>
      <c r="E1516" s="51">
        <v>8</v>
      </c>
      <c r="F1516" s="51">
        <v>8</v>
      </c>
      <c r="G1516">
        <v>9</v>
      </c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  <c r="AB1516"/>
      <c r="AC1516"/>
      <c r="AD1516"/>
      <c r="AE1516"/>
      <c r="AF1516"/>
      <c r="AG1516"/>
      <c r="AH1516"/>
      <c r="AI1516"/>
      <c r="AJ1516"/>
      <c r="AK1516"/>
      <c r="AL1516"/>
      <c r="AM1516"/>
      <c r="AN1516"/>
      <c r="AO1516"/>
      <c r="AP1516"/>
      <c r="AQ1516"/>
      <c r="AR1516"/>
      <c r="AS1516"/>
      <c r="AT1516"/>
      <c r="AU1516"/>
      <c r="AV1516"/>
      <c r="AW1516"/>
      <c r="AX1516"/>
      <c r="AY1516"/>
      <c r="AZ1516"/>
      <c r="BA1516"/>
      <c r="BB1516"/>
    </row>
    <row r="1517" spans="1:54" s="55" customFormat="1" ht="15">
      <c r="A1517" t="str">
        <f t="shared" si="23"/>
        <v>WienLackiertechnik</v>
      </c>
      <c r="B1517">
        <v>1517</v>
      </c>
      <c r="C1517" t="s">
        <v>268</v>
      </c>
      <c r="D1517" t="s">
        <v>156</v>
      </c>
      <c r="E1517" s="51">
        <v>41</v>
      </c>
      <c r="F1517" s="51">
        <v>45</v>
      </c>
      <c r="G1517">
        <v>45</v>
      </c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  <c r="Y1517"/>
      <c r="Z1517"/>
      <c r="AA1517"/>
      <c r="AB1517"/>
      <c r="AC1517"/>
      <c r="AD1517"/>
      <c r="AE1517"/>
      <c r="AF1517"/>
      <c r="AG1517"/>
      <c r="AH1517"/>
      <c r="AI1517"/>
      <c r="AJ1517"/>
      <c r="AK1517"/>
      <c r="AL1517"/>
      <c r="AM1517"/>
      <c r="AN1517"/>
      <c r="AO1517"/>
      <c r="AP1517"/>
      <c r="AQ1517"/>
      <c r="AR1517"/>
      <c r="AS1517"/>
      <c r="AT1517"/>
      <c r="AU1517"/>
      <c r="AV1517"/>
      <c r="AW1517"/>
      <c r="AX1517"/>
      <c r="AY1517"/>
      <c r="AZ1517"/>
      <c r="BA1517"/>
      <c r="BB1517"/>
    </row>
    <row r="1518" spans="1:54" s="55" customFormat="1" ht="15">
      <c r="A1518" t="str">
        <f t="shared" si="23"/>
        <v>WienLand- und Baumaschinentechnik</v>
      </c>
      <c r="B1518">
        <v>1518</v>
      </c>
      <c r="C1518" t="s">
        <v>268</v>
      </c>
      <c r="D1518" t="s">
        <v>157</v>
      </c>
      <c r="E1518" s="51">
        <v>12</v>
      </c>
      <c r="F1518" s="51">
        <v>13</v>
      </c>
      <c r="G1518">
        <v>18</v>
      </c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  <c r="AB1518"/>
      <c r="AC1518"/>
      <c r="AD1518"/>
      <c r="AE1518"/>
      <c r="AF1518"/>
      <c r="AG1518"/>
      <c r="AH1518"/>
      <c r="AI1518"/>
      <c r="AJ1518"/>
      <c r="AK1518"/>
      <c r="AL1518"/>
      <c r="AM1518"/>
      <c r="AN1518"/>
      <c r="AO1518"/>
      <c r="AP1518"/>
      <c r="AQ1518"/>
      <c r="AR1518"/>
      <c r="AS1518"/>
      <c r="AT1518"/>
      <c r="AU1518"/>
      <c r="AV1518"/>
      <c r="AW1518"/>
      <c r="AX1518"/>
      <c r="AY1518"/>
      <c r="AZ1518"/>
      <c r="BA1518"/>
      <c r="BB1518"/>
    </row>
    <row r="1519" spans="1:54" s="55" customFormat="1" ht="15">
      <c r="A1519" t="str">
        <f t="shared" si="23"/>
        <v>WienLebensmitteltechnik</v>
      </c>
      <c r="B1519">
        <v>1519</v>
      </c>
      <c r="C1519" t="s">
        <v>268</v>
      </c>
      <c r="D1519" t="s">
        <v>158</v>
      </c>
      <c r="E1519" s="51">
        <v>17</v>
      </c>
      <c r="F1519" s="51">
        <v>21</v>
      </c>
      <c r="G1519">
        <v>19</v>
      </c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  <c r="AB1519"/>
      <c r="AC1519"/>
      <c r="AD1519"/>
      <c r="AE1519"/>
      <c r="AF1519"/>
      <c r="AG1519"/>
      <c r="AH1519"/>
      <c r="AI1519"/>
      <c r="AJ1519"/>
      <c r="AK1519"/>
      <c r="AL1519"/>
      <c r="AM1519"/>
      <c r="AN1519"/>
      <c r="AO1519"/>
      <c r="AP1519"/>
      <c r="AQ1519"/>
      <c r="AR1519"/>
      <c r="AS1519"/>
      <c r="AT1519"/>
      <c r="AU1519"/>
      <c r="AV1519"/>
      <c r="AW1519"/>
      <c r="AX1519"/>
      <c r="AY1519"/>
      <c r="AZ1519"/>
      <c r="BA1519"/>
      <c r="BB1519"/>
    </row>
    <row r="1520" spans="1:54" s="55" customFormat="1" ht="15">
      <c r="A1520" t="str">
        <f t="shared" si="23"/>
        <v>WienMaskenbildner/Maskenbildnerin (gültig bis: 31.12.2026)</v>
      </c>
      <c r="B1520">
        <v>1520</v>
      </c>
      <c r="C1520" t="s">
        <v>268</v>
      </c>
      <c r="D1520" t="s">
        <v>163</v>
      </c>
      <c r="E1520" s="51"/>
      <c r="F1520" s="51"/>
      <c r="G1520">
        <v>1</v>
      </c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  <c r="Y1520"/>
      <c r="Z1520"/>
      <c r="AA1520"/>
      <c r="AB1520"/>
      <c r="AC1520"/>
      <c r="AD1520"/>
      <c r="AE1520"/>
      <c r="AF1520"/>
      <c r="AG1520"/>
      <c r="AH1520"/>
      <c r="AI1520"/>
      <c r="AJ1520"/>
      <c r="AK1520"/>
      <c r="AL1520"/>
      <c r="AM1520"/>
      <c r="AN1520"/>
      <c r="AO1520"/>
      <c r="AP1520"/>
      <c r="AQ1520"/>
      <c r="AR1520"/>
      <c r="AS1520"/>
      <c r="AT1520"/>
      <c r="AU1520"/>
      <c r="AV1520"/>
      <c r="AW1520"/>
      <c r="AX1520"/>
      <c r="AY1520"/>
      <c r="AZ1520"/>
      <c r="BA1520"/>
      <c r="BB1520"/>
    </row>
    <row r="1521" spans="1:54" s="55" customFormat="1" ht="15">
      <c r="A1521" t="str">
        <f t="shared" si="23"/>
        <v>WienMechatronik</v>
      </c>
      <c r="B1521">
        <v>1521</v>
      </c>
      <c r="C1521" t="s">
        <v>268</v>
      </c>
      <c r="D1521" t="s">
        <v>26</v>
      </c>
      <c r="E1521" s="51">
        <v>387</v>
      </c>
      <c r="F1521" s="51">
        <v>365</v>
      </c>
      <c r="G1521">
        <v>396</v>
      </c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  <c r="AB1521"/>
      <c r="AC1521"/>
      <c r="AD1521"/>
      <c r="AE1521"/>
      <c r="AF1521"/>
      <c r="AG1521"/>
      <c r="AH1521"/>
      <c r="AI1521"/>
      <c r="AJ1521"/>
      <c r="AK1521"/>
      <c r="AL1521"/>
      <c r="AM1521"/>
      <c r="AN1521"/>
      <c r="AO1521"/>
      <c r="AP1521"/>
      <c r="AQ1521"/>
      <c r="AR1521"/>
      <c r="AS1521"/>
      <c r="AT1521"/>
      <c r="AU1521"/>
      <c r="AV1521"/>
      <c r="AW1521"/>
      <c r="AX1521"/>
      <c r="AY1521"/>
      <c r="AZ1521"/>
      <c r="BA1521"/>
      <c r="BB1521"/>
    </row>
    <row r="1522" spans="1:54" s="55" customFormat="1" ht="15">
      <c r="A1522" t="str">
        <f t="shared" si="23"/>
        <v>WienMedizinproduktekaufmann/Medizinproduktekauffrau</v>
      </c>
      <c r="B1522">
        <v>1522</v>
      </c>
      <c r="C1522" t="s">
        <v>268</v>
      </c>
      <c r="D1522" t="s">
        <v>167</v>
      </c>
      <c r="E1522" s="51">
        <v>8</v>
      </c>
      <c r="F1522" s="51">
        <v>8</v>
      </c>
      <c r="G1522">
        <v>5</v>
      </c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  <c r="AB1522"/>
      <c r="AC1522"/>
      <c r="AD1522"/>
      <c r="AE1522"/>
      <c r="AF1522"/>
      <c r="AG1522"/>
      <c r="AH1522"/>
      <c r="AI1522"/>
      <c r="AJ1522"/>
      <c r="AK1522"/>
      <c r="AL1522"/>
      <c r="AM1522"/>
      <c r="AN1522"/>
      <c r="AO1522"/>
      <c r="AP1522"/>
      <c r="AQ1522"/>
      <c r="AR1522"/>
      <c r="AS1522"/>
      <c r="AT1522"/>
      <c r="AU1522"/>
      <c r="AV1522"/>
      <c r="AW1522"/>
      <c r="AX1522"/>
      <c r="AY1522"/>
      <c r="AZ1522"/>
      <c r="BA1522"/>
      <c r="BB1522"/>
    </row>
    <row r="1523" spans="1:54" s="55" customFormat="1" ht="15">
      <c r="A1523" t="str">
        <f t="shared" si="23"/>
        <v>WienMetallbearbeitung</v>
      </c>
      <c r="B1523">
        <v>1523</v>
      </c>
      <c r="C1523" t="s">
        <v>268</v>
      </c>
      <c r="D1523" t="s">
        <v>168</v>
      </c>
      <c r="E1523" s="51">
        <v>69</v>
      </c>
      <c r="F1523" s="51">
        <v>75</v>
      </c>
      <c r="G1523">
        <v>52</v>
      </c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  <c r="Y1523"/>
      <c r="Z1523"/>
      <c r="AA1523"/>
      <c r="AB1523"/>
      <c r="AC1523"/>
      <c r="AD1523"/>
      <c r="AE1523"/>
      <c r="AF1523"/>
      <c r="AG1523"/>
      <c r="AH1523"/>
      <c r="AI1523"/>
      <c r="AJ1523"/>
      <c r="AK1523"/>
      <c r="AL1523"/>
      <c r="AM1523"/>
      <c r="AN1523"/>
      <c r="AO1523"/>
      <c r="AP1523"/>
      <c r="AQ1523"/>
      <c r="AR1523"/>
      <c r="AS1523"/>
      <c r="AT1523"/>
      <c r="AU1523"/>
      <c r="AV1523"/>
      <c r="AW1523"/>
      <c r="AX1523"/>
      <c r="AY1523"/>
      <c r="AZ1523"/>
      <c r="BA1523"/>
      <c r="BB1523"/>
    </row>
    <row r="1524" spans="1:54" s="55" customFormat="1" ht="15">
      <c r="A1524" t="str">
        <f t="shared" si="23"/>
        <v>WienMetalldesign</v>
      </c>
      <c r="B1524">
        <v>1524</v>
      </c>
      <c r="C1524" t="s">
        <v>268</v>
      </c>
      <c r="D1524" t="s">
        <v>169</v>
      </c>
      <c r="E1524" s="51">
        <v>1</v>
      </c>
      <c r="F1524" s="51">
        <v>2</v>
      </c>
      <c r="G1524">
        <v>2</v>
      </c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  <c r="AB1524"/>
      <c r="AC1524"/>
      <c r="AD1524"/>
      <c r="AE1524"/>
      <c r="AF1524"/>
      <c r="AG1524"/>
      <c r="AH1524"/>
      <c r="AI1524"/>
      <c r="AJ1524"/>
      <c r="AK1524"/>
      <c r="AL1524"/>
      <c r="AM1524"/>
      <c r="AN1524"/>
      <c r="AO1524"/>
      <c r="AP1524"/>
      <c r="AQ1524"/>
      <c r="AR1524"/>
      <c r="AS1524"/>
      <c r="AT1524"/>
      <c r="AU1524"/>
      <c r="AV1524"/>
      <c r="AW1524"/>
      <c r="AX1524"/>
      <c r="AY1524"/>
      <c r="AZ1524"/>
      <c r="BA1524"/>
      <c r="BB1524"/>
    </row>
    <row r="1525" spans="1:54" s="55" customFormat="1" ht="15">
      <c r="A1525" t="str">
        <f t="shared" si="23"/>
        <v>WienMetalltechnik</v>
      </c>
      <c r="B1525">
        <v>1525</v>
      </c>
      <c r="C1525" t="s">
        <v>268</v>
      </c>
      <c r="D1525" t="s">
        <v>33</v>
      </c>
      <c r="E1525" s="51">
        <v>372</v>
      </c>
      <c r="F1525" s="51">
        <v>411</v>
      </c>
      <c r="G1525">
        <v>402</v>
      </c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  <c r="AB1525"/>
      <c r="AC1525"/>
      <c r="AD1525"/>
      <c r="AE1525"/>
      <c r="AF1525"/>
      <c r="AG1525"/>
      <c r="AH1525"/>
      <c r="AI1525"/>
      <c r="AJ1525"/>
      <c r="AK1525"/>
      <c r="AL1525"/>
      <c r="AM1525"/>
      <c r="AN1525"/>
      <c r="AO1525"/>
      <c r="AP1525"/>
      <c r="AQ1525"/>
      <c r="AR1525"/>
      <c r="AS1525"/>
      <c r="AT1525"/>
      <c r="AU1525"/>
      <c r="AV1525"/>
      <c r="AW1525"/>
      <c r="AX1525"/>
      <c r="AY1525"/>
      <c r="AZ1525"/>
      <c r="BA1525"/>
      <c r="BB1525"/>
    </row>
    <row r="1526" spans="1:54" s="55" customFormat="1" ht="15">
      <c r="A1526" t="str">
        <f t="shared" si="23"/>
        <v>WienMobilitätsservice</v>
      </c>
      <c r="B1526">
        <v>1526</v>
      </c>
      <c r="C1526" t="s">
        <v>268</v>
      </c>
      <c r="D1526" t="s">
        <v>174</v>
      </c>
      <c r="E1526" s="51">
        <v>9</v>
      </c>
      <c r="F1526" s="51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  <c r="Y1526"/>
      <c r="Z1526"/>
      <c r="AA1526"/>
      <c r="AB1526"/>
      <c r="AC1526"/>
      <c r="AD1526"/>
      <c r="AE1526"/>
      <c r="AF1526"/>
      <c r="AG1526"/>
      <c r="AH1526"/>
      <c r="AI1526"/>
      <c r="AJ1526"/>
      <c r="AK1526"/>
      <c r="AL1526"/>
      <c r="AM1526"/>
      <c r="AN1526"/>
      <c r="AO1526"/>
      <c r="AP1526"/>
      <c r="AQ1526"/>
      <c r="AR1526"/>
      <c r="AS1526"/>
      <c r="AT1526"/>
      <c r="AU1526"/>
      <c r="AV1526"/>
      <c r="AW1526"/>
      <c r="AX1526"/>
      <c r="AY1526"/>
      <c r="AZ1526"/>
      <c r="BA1526"/>
      <c r="BB1526"/>
    </row>
    <row r="1527" spans="1:54" s="55" customFormat="1" ht="15">
      <c r="A1527" t="str">
        <f t="shared" si="23"/>
        <v>WienNah- und Distributionslogistik (gültig bis: 30.06.2025)</v>
      </c>
      <c r="B1527">
        <v>1527</v>
      </c>
      <c r="C1527" t="s">
        <v>268</v>
      </c>
      <c r="D1527" t="s">
        <v>565</v>
      </c>
      <c r="E1527" s="51">
        <v>43</v>
      </c>
      <c r="F1527" s="51">
        <v>45</v>
      </c>
      <c r="G1527">
        <v>13</v>
      </c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  <c r="AB1527"/>
      <c r="AC1527"/>
      <c r="AD1527"/>
      <c r="AE1527"/>
      <c r="AF1527"/>
      <c r="AG1527"/>
      <c r="AH1527"/>
      <c r="AI1527"/>
      <c r="AJ1527"/>
      <c r="AK1527"/>
      <c r="AL1527"/>
      <c r="AM1527"/>
      <c r="AN1527"/>
      <c r="AO1527"/>
      <c r="AP1527"/>
      <c r="AQ1527"/>
      <c r="AR1527"/>
      <c r="AS1527"/>
      <c r="AT1527"/>
      <c r="AU1527"/>
      <c r="AV1527"/>
      <c r="AW1527"/>
      <c r="AX1527"/>
      <c r="AY1527"/>
      <c r="AZ1527"/>
      <c r="BA1527"/>
      <c r="BB1527"/>
    </row>
    <row r="1528" spans="1:54" s="55" customFormat="1" ht="15">
      <c r="A1528" t="str">
        <f t="shared" si="23"/>
        <v>WienOberflächentechnik</v>
      </c>
      <c r="B1528">
        <v>1528</v>
      </c>
      <c r="C1528" t="s">
        <v>268</v>
      </c>
      <c r="D1528" t="s">
        <v>175</v>
      </c>
      <c r="E1528" s="51">
        <v>10</v>
      </c>
      <c r="F1528" s="51">
        <v>12</v>
      </c>
      <c r="G1528">
        <v>9</v>
      </c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  <c r="AB1528"/>
      <c r="AC1528"/>
      <c r="AD1528"/>
      <c r="AE1528"/>
      <c r="AF1528"/>
      <c r="AG1528"/>
      <c r="AH1528"/>
      <c r="AI1528"/>
      <c r="AJ1528"/>
      <c r="AK1528"/>
      <c r="AL1528"/>
      <c r="AM1528"/>
      <c r="AN1528"/>
      <c r="AO1528"/>
      <c r="AP1528"/>
      <c r="AQ1528"/>
      <c r="AR1528"/>
      <c r="AS1528"/>
      <c r="AT1528"/>
      <c r="AU1528"/>
      <c r="AV1528"/>
      <c r="AW1528"/>
      <c r="AX1528"/>
      <c r="AY1528"/>
      <c r="AZ1528"/>
      <c r="BA1528"/>
      <c r="BB1528"/>
    </row>
    <row r="1529" spans="1:54" s="55" customFormat="1" ht="15">
      <c r="A1529" t="str">
        <f t="shared" si="23"/>
        <v>WienOberteilherrichter/in</v>
      </c>
      <c r="B1529">
        <v>1529</v>
      </c>
      <c r="C1529" t="s">
        <v>268</v>
      </c>
      <c r="D1529" t="s">
        <v>176</v>
      </c>
      <c r="E1529" s="51">
        <v>2</v>
      </c>
      <c r="F1529" s="51">
        <v>2</v>
      </c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  <c r="Y1529"/>
      <c r="Z1529"/>
      <c r="AA1529"/>
      <c r="AB1529"/>
      <c r="AC1529"/>
      <c r="AD1529"/>
      <c r="AE1529"/>
      <c r="AF1529"/>
      <c r="AG1529"/>
      <c r="AH1529"/>
      <c r="AI1529"/>
      <c r="AJ1529"/>
      <c r="AK1529"/>
      <c r="AL1529"/>
      <c r="AM1529"/>
      <c r="AN1529"/>
      <c r="AO1529"/>
      <c r="AP1529"/>
      <c r="AQ1529"/>
      <c r="AR1529"/>
      <c r="AS1529"/>
      <c r="AT1529"/>
      <c r="AU1529"/>
      <c r="AV1529"/>
      <c r="AW1529"/>
      <c r="AX1529"/>
      <c r="AY1529"/>
      <c r="AZ1529"/>
      <c r="BA1529"/>
      <c r="BB1529"/>
    </row>
    <row r="1530" spans="1:54" s="55" customFormat="1" ht="15">
      <c r="A1530" t="str">
        <f t="shared" si="23"/>
        <v>WienOrthopädieschuhmacher/in</v>
      </c>
      <c r="B1530">
        <v>1530</v>
      </c>
      <c r="C1530" t="s">
        <v>268</v>
      </c>
      <c r="D1530" t="s">
        <v>181</v>
      </c>
      <c r="E1530" s="51">
        <v>7</v>
      </c>
      <c r="F1530" s="51">
        <v>9</v>
      </c>
      <c r="G1530">
        <v>9</v>
      </c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  <c r="AB1530"/>
      <c r="AC1530"/>
      <c r="AD1530"/>
      <c r="AE1530"/>
      <c r="AF1530"/>
      <c r="AG1530"/>
      <c r="AH1530"/>
      <c r="AI1530"/>
      <c r="AJ1530"/>
      <c r="AK1530"/>
      <c r="AL1530"/>
      <c r="AM1530"/>
      <c r="AN1530"/>
      <c r="AO1530"/>
      <c r="AP1530"/>
      <c r="AQ1530"/>
      <c r="AR1530"/>
      <c r="AS1530"/>
      <c r="AT1530"/>
      <c r="AU1530"/>
      <c r="AV1530"/>
      <c r="AW1530"/>
      <c r="AX1530"/>
      <c r="AY1530"/>
      <c r="AZ1530"/>
      <c r="BA1530"/>
      <c r="BB1530"/>
    </row>
    <row r="1531" spans="1:54" s="55" customFormat="1" ht="15">
      <c r="A1531" t="str">
        <f t="shared" si="23"/>
        <v>WienOrthopädietechnik</v>
      </c>
      <c r="B1531">
        <v>1531</v>
      </c>
      <c r="C1531" t="s">
        <v>268</v>
      </c>
      <c r="D1531" t="s">
        <v>182</v>
      </c>
      <c r="E1531" s="51">
        <v>9</v>
      </c>
      <c r="F1531" s="51">
        <v>4</v>
      </c>
      <c r="G1531">
        <v>15</v>
      </c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  <c r="AB1531"/>
      <c r="AC1531"/>
      <c r="AD1531"/>
      <c r="AE1531"/>
      <c r="AF1531"/>
      <c r="AG1531"/>
      <c r="AH1531"/>
      <c r="AI1531"/>
      <c r="AJ1531"/>
      <c r="AK1531"/>
      <c r="AL1531"/>
      <c r="AM1531"/>
      <c r="AN1531"/>
      <c r="AO1531"/>
      <c r="AP1531"/>
      <c r="AQ1531"/>
      <c r="AR1531"/>
      <c r="AS1531"/>
      <c r="AT1531"/>
      <c r="AU1531"/>
      <c r="AV1531"/>
      <c r="AW1531"/>
      <c r="AX1531"/>
      <c r="AY1531"/>
      <c r="AZ1531"/>
      <c r="BA1531"/>
      <c r="BB1531"/>
    </row>
    <row r="1532" spans="1:54" s="55" customFormat="1" ht="15">
      <c r="A1532" t="str">
        <f t="shared" si="23"/>
        <v>WienPersonaldienstleistung</v>
      </c>
      <c r="B1532">
        <v>1532</v>
      </c>
      <c r="C1532" t="s">
        <v>268</v>
      </c>
      <c r="D1532" t="s">
        <v>184</v>
      </c>
      <c r="E1532" s="51">
        <v>12</v>
      </c>
      <c r="F1532" s="51">
        <v>20</v>
      </c>
      <c r="G1532">
        <v>16</v>
      </c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  <c r="Y1532"/>
      <c r="Z1532"/>
      <c r="AA1532"/>
      <c r="AB1532"/>
      <c r="AC1532"/>
      <c r="AD1532"/>
      <c r="AE1532"/>
      <c r="AF1532"/>
      <c r="AG1532"/>
      <c r="AH1532"/>
      <c r="AI1532"/>
      <c r="AJ1532"/>
      <c r="AK1532"/>
      <c r="AL1532"/>
      <c r="AM1532"/>
      <c r="AN1532"/>
      <c r="AO1532"/>
      <c r="AP1532"/>
      <c r="AQ1532"/>
      <c r="AR1532"/>
      <c r="AS1532"/>
      <c r="AT1532"/>
      <c r="AU1532"/>
      <c r="AV1532"/>
      <c r="AW1532"/>
      <c r="AX1532"/>
      <c r="AY1532"/>
      <c r="AZ1532"/>
      <c r="BA1532"/>
      <c r="BB1532"/>
    </row>
    <row r="1533" spans="1:54" s="55" customFormat="1" ht="15">
      <c r="A1533" t="str">
        <f t="shared" si="23"/>
        <v>WienPflasterer/Pflasterin</v>
      </c>
      <c r="B1533">
        <v>1533</v>
      </c>
      <c r="C1533" t="s">
        <v>268</v>
      </c>
      <c r="D1533" t="s">
        <v>185</v>
      </c>
      <c r="E1533" s="51">
        <v>13</v>
      </c>
      <c r="F1533" s="51">
        <v>14</v>
      </c>
      <c r="G1533">
        <v>13</v>
      </c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  <c r="AB1533"/>
      <c r="AC1533"/>
      <c r="AD1533"/>
      <c r="AE1533"/>
      <c r="AF1533"/>
      <c r="AG1533"/>
      <c r="AH1533"/>
      <c r="AI1533"/>
      <c r="AJ1533"/>
      <c r="AK1533"/>
      <c r="AL1533"/>
      <c r="AM1533"/>
      <c r="AN1533"/>
      <c r="AO1533"/>
      <c r="AP1533"/>
      <c r="AQ1533"/>
      <c r="AR1533"/>
      <c r="AS1533"/>
      <c r="AT1533"/>
      <c r="AU1533"/>
      <c r="AV1533"/>
      <c r="AW1533"/>
      <c r="AX1533"/>
      <c r="AY1533"/>
      <c r="AZ1533"/>
      <c r="BA1533"/>
      <c r="BB1533"/>
    </row>
    <row r="1534" spans="1:54" s="55" customFormat="1" ht="15">
      <c r="A1534" t="str">
        <f t="shared" ref="A1534:A1595" si="24">C1534&amp;D1534</f>
        <v>WienPflegeassistenz-AV</v>
      </c>
      <c r="B1534">
        <v>1534</v>
      </c>
      <c r="C1534" t="s">
        <v>268</v>
      </c>
      <c r="D1534" t="s">
        <v>186</v>
      </c>
      <c r="E1534" s="51"/>
      <c r="F1534" s="51"/>
      <c r="G1534">
        <v>1</v>
      </c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  <c r="AB1534"/>
      <c r="AC1534"/>
      <c r="AD1534"/>
      <c r="AE1534"/>
      <c r="AF1534"/>
      <c r="AG1534"/>
      <c r="AH1534"/>
      <c r="AI1534"/>
      <c r="AJ1534"/>
      <c r="AK1534"/>
      <c r="AL1534"/>
      <c r="AM1534"/>
      <c r="AN1534"/>
      <c r="AO1534"/>
      <c r="AP1534"/>
      <c r="AQ1534"/>
      <c r="AR1534"/>
      <c r="AS1534"/>
      <c r="AT1534"/>
      <c r="AU1534"/>
      <c r="AV1534"/>
      <c r="AW1534"/>
      <c r="AX1534"/>
      <c r="AY1534"/>
      <c r="AZ1534"/>
      <c r="BA1534"/>
      <c r="BB1534"/>
    </row>
    <row r="1535" spans="1:54" s="55" customFormat="1" ht="15">
      <c r="A1535" t="str">
        <f t="shared" si="24"/>
        <v>WienPharmatechnologie</v>
      </c>
      <c r="B1535">
        <v>1535</v>
      </c>
      <c r="C1535" t="s">
        <v>268</v>
      </c>
      <c r="D1535" t="s">
        <v>188</v>
      </c>
      <c r="E1535" s="51">
        <v>27</v>
      </c>
      <c r="F1535" s="51">
        <v>25</v>
      </c>
      <c r="G1535">
        <v>24</v>
      </c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  <c r="Y1535"/>
      <c r="Z1535"/>
      <c r="AA1535"/>
      <c r="AB1535"/>
      <c r="AC1535"/>
      <c r="AD1535"/>
      <c r="AE1535"/>
      <c r="AF1535"/>
      <c r="AG1535"/>
      <c r="AH1535"/>
      <c r="AI1535"/>
      <c r="AJ1535"/>
      <c r="AK1535"/>
      <c r="AL1535"/>
      <c r="AM1535"/>
      <c r="AN1535"/>
      <c r="AO1535"/>
      <c r="AP1535"/>
      <c r="AQ1535"/>
      <c r="AR1535"/>
      <c r="AS1535"/>
      <c r="AT1535"/>
      <c r="AU1535"/>
      <c r="AV1535"/>
      <c r="AW1535"/>
      <c r="AX1535"/>
      <c r="AY1535"/>
      <c r="AZ1535"/>
      <c r="BA1535"/>
      <c r="BB1535"/>
    </row>
    <row r="1536" spans="1:54" s="55" customFormat="1" ht="15">
      <c r="A1536" t="str">
        <f t="shared" si="24"/>
        <v>WienPharmazeutisch-kaufmännische Assistenz</v>
      </c>
      <c r="B1536">
        <v>1536</v>
      </c>
      <c r="C1536" t="s">
        <v>268</v>
      </c>
      <c r="D1536" t="s">
        <v>19</v>
      </c>
      <c r="E1536" s="51">
        <v>61</v>
      </c>
      <c r="F1536" s="51">
        <v>65</v>
      </c>
      <c r="G1536">
        <v>51</v>
      </c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  <c r="AB1536"/>
      <c r="AC1536"/>
      <c r="AD1536"/>
      <c r="AE1536"/>
      <c r="AF1536"/>
      <c r="AG1536"/>
      <c r="AH1536"/>
      <c r="AI1536"/>
      <c r="AJ1536"/>
      <c r="AK1536"/>
      <c r="AL1536"/>
      <c r="AM1536"/>
      <c r="AN1536"/>
      <c r="AO1536"/>
      <c r="AP1536"/>
      <c r="AQ1536"/>
      <c r="AR1536"/>
      <c r="AS1536"/>
      <c r="AT1536"/>
      <c r="AU1536"/>
      <c r="AV1536"/>
      <c r="AW1536"/>
      <c r="AX1536"/>
      <c r="AY1536"/>
      <c r="AZ1536"/>
      <c r="BA1536"/>
      <c r="BB1536"/>
    </row>
    <row r="1537" spans="1:54" s="55" customFormat="1" ht="15">
      <c r="A1537" t="str">
        <f t="shared" si="24"/>
        <v>WienPhysiklaborant/in (gültig bis: 30.04.2022)</v>
      </c>
      <c r="B1537">
        <v>1537</v>
      </c>
      <c r="C1537" t="s">
        <v>268</v>
      </c>
      <c r="D1537" t="s">
        <v>189</v>
      </c>
      <c r="E1537" s="51">
        <v>2</v>
      </c>
      <c r="F1537" s="51">
        <v>1</v>
      </c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  <c r="AB1537"/>
      <c r="AC1537"/>
      <c r="AD1537"/>
      <c r="AE1537"/>
      <c r="AF1537"/>
      <c r="AG1537"/>
      <c r="AH1537"/>
      <c r="AI1537"/>
      <c r="AJ1537"/>
      <c r="AK1537"/>
      <c r="AL1537"/>
      <c r="AM1537"/>
      <c r="AN1537"/>
      <c r="AO1537"/>
      <c r="AP1537"/>
      <c r="AQ1537"/>
      <c r="AR1537"/>
      <c r="AS1537"/>
      <c r="AT1537"/>
      <c r="AU1537"/>
      <c r="AV1537"/>
      <c r="AW1537"/>
      <c r="AX1537"/>
      <c r="AY1537"/>
      <c r="AZ1537"/>
      <c r="BA1537"/>
      <c r="BB1537"/>
    </row>
    <row r="1538" spans="1:54" s="55" customFormat="1" ht="15">
      <c r="A1538" t="str">
        <f t="shared" si="24"/>
        <v>WienPlatten- und Fliesenleger/in</v>
      </c>
      <c r="B1538">
        <v>1538</v>
      </c>
      <c r="C1538" t="s">
        <v>268</v>
      </c>
      <c r="D1538" t="s">
        <v>190</v>
      </c>
      <c r="E1538" s="51">
        <v>45</v>
      </c>
      <c r="F1538" s="51">
        <v>34</v>
      </c>
      <c r="G1538">
        <v>30</v>
      </c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  <c r="Y1538"/>
      <c r="Z1538"/>
      <c r="AA1538"/>
      <c r="AB1538"/>
      <c r="AC1538"/>
      <c r="AD1538"/>
      <c r="AE1538"/>
      <c r="AF1538"/>
      <c r="AG1538"/>
      <c r="AH1538"/>
      <c r="AI1538"/>
      <c r="AJ1538"/>
      <c r="AK1538"/>
      <c r="AL1538"/>
      <c r="AM1538"/>
      <c r="AN1538"/>
      <c r="AO1538"/>
      <c r="AP1538"/>
      <c r="AQ1538"/>
      <c r="AR1538"/>
      <c r="AS1538"/>
      <c r="AT1538"/>
      <c r="AU1538"/>
      <c r="AV1538"/>
      <c r="AW1538"/>
      <c r="AX1538"/>
      <c r="AY1538"/>
      <c r="AZ1538"/>
      <c r="BA1538"/>
      <c r="BB1538"/>
    </row>
    <row r="1539" spans="1:54" s="55" customFormat="1" ht="15">
      <c r="A1539" t="str">
        <f t="shared" si="24"/>
        <v>WienPräparator/in</v>
      </c>
      <c r="B1539">
        <v>1539</v>
      </c>
      <c r="C1539" t="s">
        <v>268</v>
      </c>
      <c r="D1539" t="s">
        <v>192</v>
      </c>
      <c r="E1539" s="51">
        <v>1</v>
      </c>
      <c r="F1539" s="51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  <c r="AB1539"/>
      <c r="AC1539"/>
      <c r="AD1539"/>
      <c r="AE1539"/>
      <c r="AF1539"/>
      <c r="AG1539"/>
      <c r="AH1539"/>
      <c r="AI1539"/>
      <c r="AJ1539"/>
      <c r="AK1539"/>
      <c r="AL1539"/>
      <c r="AM1539"/>
      <c r="AN1539"/>
      <c r="AO1539"/>
      <c r="AP1539"/>
      <c r="AQ1539"/>
      <c r="AR1539"/>
      <c r="AS1539"/>
      <c r="AT1539"/>
      <c r="AU1539"/>
      <c r="AV1539"/>
      <c r="AW1539"/>
      <c r="AX1539"/>
      <c r="AY1539"/>
      <c r="AZ1539"/>
      <c r="BA1539"/>
      <c r="BB1539"/>
    </row>
    <row r="1540" spans="1:54" s="55" customFormat="1" ht="15">
      <c r="A1540" t="str">
        <f t="shared" si="24"/>
        <v>WienProzesstechnik</v>
      </c>
      <c r="B1540">
        <v>1540</v>
      </c>
      <c r="C1540" t="s">
        <v>268</v>
      </c>
      <c r="D1540" t="s">
        <v>193</v>
      </c>
      <c r="E1540" s="51">
        <v>3</v>
      </c>
      <c r="F1540" s="51">
        <v>6</v>
      </c>
      <c r="G1540">
        <v>14</v>
      </c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  <c r="AB1540"/>
      <c r="AC1540"/>
      <c r="AD1540"/>
      <c r="AE1540"/>
      <c r="AF1540"/>
      <c r="AG1540"/>
      <c r="AH1540"/>
      <c r="AI1540"/>
      <c r="AJ1540"/>
      <c r="AK1540"/>
      <c r="AL1540"/>
      <c r="AM1540"/>
      <c r="AN1540"/>
      <c r="AO1540"/>
      <c r="AP1540"/>
      <c r="AQ1540"/>
      <c r="AR1540"/>
      <c r="AS1540"/>
      <c r="AT1540"/>
      <c r="AU1540"/>
      <c r="AV1540"/>
      <c r="AW1540"/>
      <c r="AX1540"/>
      <c r="AY1540"/>
      <c r="AZ1540"/>
      <c r="BA1540"/>
      <c r="BB1540"/>
    </row>
    <row r="1541" spans="1:54" s="55" customFormat="1" ht="15">
      <c r="A1541" t="str">
        <f t="shared" si="24"/>
        <v>WienPrüftechnik - Schwerpunkt Baustoffe</v>
      </c>
      <c r="B1541">
        <v>1541</v>
      </c>
      <c r="C1541" t="s">
        <v>268</v>
      </c>
      <c r="D1541" t="s">
        <v>194</v>
      </c>
      <c r="E1541" s="51"/>
      <c r="F1541" s="51">
        <v>1</v>
      </c>
      <c r="G1541">
        <v>1</v>
      </c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  <c r="Y1541"/>
      <c r="Z1541"/>
      <c r="AA1541"/>
      <c r="AB1541"/>
      <c r="AC1541"/>
      <c r="AD1541"/>
      <c r="AE1541"/>
      <c r="AF1541"/>
      <c r="AG1541"/>
      <c r="AH1541"/>
      <c r="AI1541"/>
      <c r="AJ1541"/>
      <c r="AK1541"/>
      <c r="AL1541"/>
      <c r="AM1541"/>
      <c r="AN1541"/>
      <c r="AO1541"/>
      <c r="AP1541"/>
      <c r="AQ1541"/>
      <c r="AR1541"/>
      <c r="AS1541"/>
      <c r="AT1541"/>
      <c r="AU1541"/>
      <c r="AV1541"/>
      <c r="AW1541"/>
      <c r="AX1541"/>
      <c r="AY1541"/>
      <c r="AZ1541"/>
      <c r="BA1541"/>
      <c r="BB1541"/>
    </row>
    <row r="1542" spans="1:54" s="55" customFormat="1" ht="15">
      <c r="A1542" t="str">
        <f t="shared" si="24"/>
        <v>WienPrüftechnik - Schwerpunkt Physik</v>
      </c>
      <c r="B1542">
        <v>1542</v>
      </c>
      <c r="C1542" t="s">
        <v>268</v>
      </c>
      <c r="D1542" t="s">
        <v>195</v>
      </c>
      <c r="E1542" s="51">
        <v>3</v>
      </c>
      <c r="F1542" s="51">
        <v>3</v>
      </c>
      <c r="G1542">
        <v>3</v>
      </c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  <c r="AB1542"/>
      <c r="AC1542"/>
      <c r="AD1542"/>
      <c r="AE1542"/>
      <c r="AF1542"/>
      <c r="AG1542"/>
      <c r="AH1542"/>
      <c r="AI1542"/>
      <c r="AJ1542"/>
      <c r="AK1542"/>
      <c r="AL1542"/>
      <c r="AM1542"/>
      <c r="AN1542"/>
      <c r="AO1542"/>
      <c r="AP1542"/>
      <c r="AQ1542"/>
      <c r="AR1542"/>
      <c r="AS1542"/>
      <c r="AT1542"/>
      <c r="AU1542"/>
      <c r="AV1542"/>
      <c r="AW1542"/>
      <c r="AX1542"/>
      <c r="AY1542"/>
      <c r="AZ1542"/>
      <c r="BA1542"/>
      <c r="BB1542"/>
    </row>
    <row r="1543" spans="1:54" s="55" customFormat="1" ht="15">
      <c r="A1543" t="str">
        <f t="shared" si="24"/>
        <v>WienRauchfangkehrer/Rauchfangkehrerin</v>
      </c>
      <c r="B1543">
        <v>1543</v>
      </c>
      <c r="C1543" t="s">
        <v>268</v>
      </c>
      <c r="D1543" t="s">
        <v>196</v>
      </c>
      <c r="E1543" s="51">
        <v>30</v>
      </c>
      <c r="F1543" s="51">
        <v>32</v>
      </c>
      <c r="G1543">
        <v>28</v>
      </c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  <c r="AB1543"/>
      <c r="AC1543"/>
      <c r="AD1543"/>
      <c r="AE1543"/>
      <c r="AF1543"/>
      <c r="AG1543"/>
      <c r="AH1543"/>
      <c r="AI1543"/>
      <c r="AJ1543"/>
      <c r="AK1543"/>
      <c r="AL1543"/>
      <c r="AM1543"/>
      <c r="AN1543"/>
      <c r="AO1543"/>
      <c r="AP1543"/>
      <c r="AQ1543"/>
      <c r="AR1543"/>
      <c r="AS1543"/>
      <c r="AT1543"/>
      <c r="AU1543"/>
      <c r="AV1543"/>
      <c r="AW1543"/>
      <c r="AX1543"/>
      <c r="AY1543"/>
      <c r="AZ1543"/>
      <c r="BA1543"/>
      <c r="BB1543"/>
    </row>
    <row r="1544" spans="1:54" s="55" customFormat="1" ht="15">
      <c r="A1544" t="str">
        <f t="shared" si="24"/>
        <v>WienReinigungstechnik</v>
      </c>
      <c r="B1544">
        <v>1544</v>
      </c>
      <c r="C1544" t="s">
        <v>268</v>
      </c>
      <c r="D1544" t="s">
        <v>198</v>
      </c>
      <c r="E1544" s="51">
        <v>26</v>
      </c>
      <c r="F1544" s="51">
        <v>28</v>
      </c>
      <c r="G1544">
        <v>38</v>
      </c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  <c r="Y1544"/>
      <c r="Z1544"/>
      <c r="AA1544"/>
      <c r="AB1544"/>
      <c r="AC1544"/>
      <c r="AD1544"/>
      <c r="AE1544"/>
      <c r="AF1544"/>
      <c r="AG1544"/>
      <c r="AH1544"/>
      <c r="AI1544"/>
      <c r="AJ1544"/>
      <c r="AK1544"/>
      <c r="AL1544"/>
      <c r="AM1544"/>
      <c r="AN1544"/>
      <c r="AO1544"/>
      <c r="AP1544"/>
      <c r="AQ1544"/>
      <c r="AR1544"/>
      <c r="AS1544"/>
      <c r="AT1544"/>
      <c r="AU1544"/>
      <c r="AV1544"/>
      <c r="AW1544"/>
      <c r="AX1544"/>
      <c r="AY1544"/>
      <c r="AZ1544"/>
      <c r="BA1544"/>
      <c r="BB1544"/>
    </row>
    <row r="1545" spans="1:54" s="55" customFormat="1" ht="15">
      <c r="A1545" t="str">
        <f t="shared" si="24"/>
        <v>WienReisebürokaufmann / Reisebürokauffrau</v>
      </c>
      <c r="B1545">
        <v>1545</v>
      </c>
      <c r="C1545" t="s">
        <v>268</v>
      </c>
      <c r="D1545" t="s">
        <v>566</v>
      </c>
      <c r="E1545" s="51">
        <v>17</v>
      </c>
      <c r="F1545" s="51">
        <v>10</v>
      </c>
      <c r="G1545">
        <v>11</v>
      </c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  <c r="AB1545"/>
      <c r="AC1545"/>
      <c r="AD1545"/>
      <c r="AE1545"/>
      <c r="AF1545"/>
      <c r="AG1545"/>
      <c r="AH1545"/>
      <c r="AI1545"/>
      <c r="AJ1545"/>
      <c r="AK1545"/>
      <c r="AL1545"/>
      <c r="AM1545"/>
      <c r="AN1545"/>
      <c r="AO1545"/>
      <c r="AP1545"/>
      <c r="AQ1545"/>
      <c r="AR1545"/>
      <c r="AS1545"/>
      <c r="AT1545"/>
      <c r="AU1545"/>
      <c r="AV1545"/>
      <c r="AW1545"/>
      <c r="AX1545"/>
      <c r="AY1545"/>
      <c r="AZ1545"/>
      <c r="BA1545"/>
      <c r="BB1545"/>
    </row>
    <row r="1546" spans="1:54" s="55" customFormat="1" ht="15">
      <c r="A1546" t="str">
        <f t="shared" si="24"/>
        <v>WienReprografie</v>
      </c>
      <c r="B1546">
        <v>1546</v>
      </c>
      <c r="C1546" t="s">
        <v>268</v>
      </c>
      <c r="D1546" t="s">
        <v>200</v>
      </c>
      <c r="E1546" s="51">
        <v>2</v>
      </c>
      <c r="F1546" s="51">
        <v>1</v>
      </c>
      <c r="G1546">
        <v>2</v>
      </c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  <c r="AB1546"/>
      <c r="AC1546"/>
      <c r="AD1546"/>
      <c r="AE1546"/>
      <c r="AF1546"/>
      <c r="AG1546"/>
      <c r="AH1546"/>
      <c r="AI1546"/>
      <c r="AJ1546"/>
      <c r="AK1546"/>
      <c r="AL1546"/>
      <c r="AM1546"/>
      <c r="AN1546"/>
      <c r="AO1546"/>
      <c r="AP1546"/>
      <c r="AQ1546"/>
      <c r="AR1546"/>
      <c r="AS1546"/>
      <c r="AT1546"/>
      <c r="AU1546"/>
      <c r="AV1546"/>
      <c r="AW1546"/>
      <c r="AX1546"/>
      <c r="AY1546"/>
      <c r="AZ1546"/>
      <c r="BA1546"/>
      <c r="BB1546"/>
    </row>
    <row r="1547" spans="1:54" s="55" customFormat="1" ht="15">
      <c r="A1547" t="str">
        <f t="shared" si="24"/>
        <v>WienRestaurantfachmann/Restaurantfachfrau</v>
      </c>
      <c r="B1547">
        <v>1547</v>
      </c>
      <c r="C1547" t="s">
        <v>268</v>
      </c>
      <c r="D1547" t="s">
        <v>201</v>
      </c>
      <c r="E1547" s="51">
        <v>223</v>
      </c>
      <c r="F1547" s="51">
        <v>235</v>
      </c>
      <c r="G1547">
        <v>230</v>
      </c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  <c r="Y1547"/>
      <c r="Z1547"/>
      <c r="AA1547"/>
      <c r="AB1547"/>
      <c r="AC1547"/>
      <c r="AD1547"/>
      <c r="AE1547"/>
      <c r="AF1547"/>
      <c r="AG1547"/>
      <c r="AH1547"/>
      <c r="AI1547"/>
      <c r="AJ1547"/>
      <c r="AK1547"/>
      <c r="AL1547"/>
      <c r="AM1547"/>
      <c r="AN1547"/>
      <c r="AO1547"/>
      <c r="AP1547"/>
      <c r="AQ1547"/>
      <c r="AR1547"/>
      <c r="AS1547"/>
      <c r="AT1547"/>
      <c r="AU1547"/>
      <c r="AV1547"/>
      <c r="AW1547"/>
      <c r="AX1547"/>
      <c r="AY1547"/>
      <c r="AZ1547"/>
      <c r="BA1547"/>
      <c r="BB1547"/>
    </row>
    <row r="1548" spans="1:54" s="55" customFormat="1" ht="15">
      <c r="A1548" t="str">
        <f t="shared" si="24"/>
        <v>WienSattlerei</v>
      </c>
      <c r="B1548">
        <v>1548</v>
      </c>
      <c r="C1548" t="s">
        <v>268</v>
      </c>
      <c r="D1548" t="s">
        <v>203</v>
      </c>
      <c r="E1548" s="51"/>
      <c r="F1548" s="51"/>
      <c r="G1548">
        <v>1</v>
      </c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  <c r="AB1548"/>
      <c r="AC1548"/>
      <c r="AD1548"/>
      <c r="AE1548"/>
      <c r="AF1548"/>
      <c r="AG1548"/>
      <c r="AH1548"/>
      <c r="AI1548"/>
      <c r="AJ1548"/>
      <c r="AK1548"/>
      <c r="AL1548"/>
      <c r="AM1548"/>
      <c r="AN1548"/>
      <c r="AO1548"/>
      <c r="AP1548"/>
      <c r="AQ1548"/>
      <c r="AR1548"/>
      <c r="AS1548"/>
      <c r="AT1548"/>
      <c r="AU1548"/>
      <c r="AV1548"/>
      <c r="AW1548"/>
      <c r="AX1548"/>
      <c r="AY1548"/>
      <c r="AZ1548"/>
      <c r="BA1548"/>
      <c r="BB1548"/>
    </row>
    <row r="1549" spans="1:54" s="55" customFormat="1" ht="15">
      <c r="A1549" t="str">
        <f t="shared" si="24"/>
        <v>WienSchädlingsbekämpfer/in</v>
      </c>
      <c r="B1549">
        <v>1549</v>
      </c>
      <c r="C1549" t="s">
        <v>268</v>
      </c>
      <c r="D1549" t="s">
        <v>204</v>
      </c>
      <c r="E1549" s="51">
        <v>2</v>
      </c>
      <c r="F1549" s="51">
        <v>3</v>
      </c>
      <c r="G1549">
        <v>8</v>
      </c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  <c r="AB1549"/>
      <c r="AC1549"/>
      <c r="AD1549"/>
      <c r="AE1549"/>
      <c r="AF1549"/>
      <c r="AG1549"/>
      <c r="AH1549"/>
      <c r="AI1549"/>
      <c r="AJ1549"/>
      <c r="AK1549"/>
      <c r="AL1549"/>
      <c r="AM1549"/>
      <c r="AN1549"/>
      <c r="AO1549"/>
      <c r="AP1549"/>
      <c r="AQ1549"/>
      <c r="AR1549"/>
      <c r="AS1549"/>
      <c r="AT1549"/>
      <c r="AU1549"/>
      <c r="AV1549"/>
      <c r="AW1549"/>
      <c r="AX1549"/>
      <c r="AY1549"/>
      <c r="AZ1549"/>
      <c r="BA1549"/>
      <c r="BB1549"/>
    </row>
    <row r="1550" spans="1:54" s="55" customFormat="1" ht="15">
      <c r="A1550" t="str">
        <f t="shared" si="24"/>
        <v>WienSchuhmacher/in</v>
      </c>
      <c r="B1550">
        <v>1550</v>
      </c>
      <c r="C1550" t="s">
        <v>268</v>
      </c>
      <c r="D1550" t="s">
        <v>206</v>
      </c>
      <c r="E1550" s="51">
        <v>4</v>
      </c>
      <c r="F1550" s="51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  <c r="Y1550"/>
      <c r="Z1550"/>
      <c r="AA1550"/>
      <c r="AB1550"/>
      <c r="AC1550"/>
      <c r="AD1550"/>
      <c r="AE1550"/>
      <c r="AF1550"/>
      <c r="AG1550"/>
      <c r="AH1550"/>
      <c r="AI1550"/>
      <c r="AJ1550"/>
      <c r="AK1550"/>
      <c r="AL1550"/>
      <c r="AM1550"/>
      <c r="AN1550"/>
      <c r="AO1550"/>
      <c r="AP1550"/>
      <c r="AQ1550"/>
      <c r="AR1550"/>
      <c r="AS1550"/>
      <c r="AT1550"/>
      <c r="AU1550"/>
      <c r="AV1550"/>
      <c r="AW1550"/>
      <c r="AX1550"/>
      <c r="AY1550"/>
      <c r="AZ1550"/>
      <c r="BA1550"/>
      <c r="BB1550"/>
    </row>
    <row r="1551" spans="1:54" s="55" customFormat="1" ht="15">
      <c r="A1551" t="str">
        <f t="shared" si="24"/>
        <v>WienSonnenschutztechnik</v>
      </c>
      <c r="B1551">
        <v>1551</v>
      </c>
      <c r="C1551" t="s">
        <v>268</v>
      </c>
      <c r="D1551" t="s">
        <v>209</v>
      </c>
      <c r="E1551" s="51">
        <v>10</v>
      </c>
      <c r="F1551" s="51">
        <v>19</v>
      </c>
      <c r="G1551">
        <v>14</v>
      </c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  <c r="AB1551"/>
      <c r="AC1551"/>
      <c r="AD1551"/>
      <c r="AE1551"/>
      <c r="AF1551"/>
      <c r="AG1551"/>
      <c r="AH1551"/>
      <c r="AI1551"/>
      <c r="AJ1551"/>
      <c r="AK1551"/>
      <c r="AL1551"/>
      <c r="AM1551"/>
      <c r="AN1551"/>
      <c r="AO1551"/>
      <c r="AP1551"/>
      <c r="AQ1551"/>
      <c r="AR1551"/>
      <c r="AS1551"/>
      <c r="AT1551"/>
      <c r="AU1551"/>
      <c r="AV1551"/>
      <c r="AW1551"/>
      <c r="AX1551"/>
      <c r="AY1551"/>
      <c r="AZ1551"/>
      <c r="BA1551"/>
      <c r="BB1551"/>
    </row>
    <row r="1552" spans="1:54" s="55" customFormat="1" ht="15">
      <c r="A1552" t="str">
        <f t="shared" si="24"/>
        <v>WienSpeditionskaufmann/Speditionskauffrau</v>
      </c>
      <c r="B1552">
        <v>1552</v>
      </c>
      <c r="C1552" t="s">
        <v>268</v>
      </c>
      <c r="D1552" t="s">
        <v>210</v>
      </c>
      <c r="E1552" s="51">
        <v>76</v>
      </c>
      <c r="F1552" s="51">
        <v>74</v>
      </c>
      <c r="G1552">
        <v>60</v>
      </c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  <c r="AB1552"/>
      <c r="AC1552"/>
      <c r="AD1552"/>
      <c r="AE1552"/>
      <c r="AF1552"/>
      <c r="AG1552"/>
      <c r="AH1552"/>
      <c r="AI1552"/>
      <c r="AJ1552"/>
      <c r="AK1552"/>
      <c r="AL1552"/>
      <c r="AM1552"/>
      <c r="AN1552"/>
      <c r="AO1552"/>
      <c r="AP1552"/>
      <c r="AQ1552"/>
      <c r="AR1552"/>
      <c r="AS1552"/>
      <c r="AT1552"/>
      <c r="AU1552"/>
      <c r="AV1552"/>
      <c r="AW1552"/>
      <c r="AX1552"/>
      <c r="AY1552"/>
      <c r="AZ1552"/>
      <c r="BA1552"/>
      <c r="BB1552"/>
    </row>
    <row r="1553" spans="1:54" s="55" customFormat="1" ht="15">
      <c r="A1553" t="str">
        <f t="shared" si="24"/>
        <v>WienSpeditionslogistik</v>
      </c>
      <c r="B1553">
        <v>1553</v>
      </c>
      <c r="C1553" t="s">
        <v>268</v>
      </c>
      <c r="D1553" t="s">
        <v>211</v>
      </c>
      <c r="E1553" s="51">
        <v>8</v>
      </c>
      <c r="F1553" s="51">
        <v>8</v>
      </c>
      <c r="G1553">
        <v>7</v>
      </c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  <c r="Y1553"/>
      <c r="Z1553"/>
      <c r="AA1553"/>
      <c r="AB1553"/>
      <c r="AC1553"/>
      <c r="AD1553"/>
      <c r="AE1553"/>
      <c r="AF1553"/>
      <c r="AG1553"/>
      <c r="AH1553"/>
      <c r="AI1553"/>
      <c r="AJ1553"/>
      <c r="AK1553"/>
      <c r="AL1553"/>
      <c r="AM1553"/>
      <c r="AN1553"/>
      <c r="AO1553"/>
      <c r="AP1553"/>
      <c r="AQ1553"/>
      <c r="AR1553"/>
      <c r="AS1553"/>
      <c r="AT1553"/>
      <c r="AU1553"/>
      <c r="AV1553"/>
      <c r="AW1553"/>
      <c r="AX1553"/>
      <c r="AY1553"/>
      <c r="AZ1553"/>
      <c r="BA1553"/>
      <c r="BB1553"/>
    </row>
    <row r="1554" spans="1:54" s="55" customFormat="1" ht="15">
      <c r="A1554" t="str">
        <f t="shared" si="24"/>
        <v>WienSpengler/Spenglerin</v>
      </c>
      <c r="B1554">
        <v>1554</v>
      </c>
      <c r="C1554" t="s">
        <v>268</v>
      </c>
      <c r="D1554" t="s">
        <v>212</v>
      </c>
      <c r="E1554" s="51">
        <v>61</v>
      </c>
      <c r="F1554" s="51">
        <v>50</v>
      </c>
      <c r="G1554">
        <v>51</v>
      </c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  <c r="AB1554"/>
      <c r="AC1554"/>
      <c r="AD1554"/>
      <c r="AE1554"/>
      <c r="AF1554"/>
      <c r="AG1554"/>
      <c r="AH1554"/>
      <c r="AI1554"/>
      <c r="AJ1554"/>
      <c r="AK1554"/>
      <c r="AL1554"/>
      <c r="AM1554"/>
      <c r="AN1554"/>
      <c r="AO1554"/>
      <c r="AP1554"/>
      <c r="AQ1554"/>
      <c r="AR1554"/>
      <c r="AS1554"/>
      <c r="AT1554"/>
      <c r="AU1554"/>
      <c r="AV1554"/>
      <c r="AW1554"/>
      <c r="AX1554"/>
      <c r="AY1554"/>
      <c r="AZ1554"/>
      <c r="BA1554"/>
      <c r="BB1554"/>
    </row>
    <row r="1555" spans="1:54" s="55" customFormat="1" ht="15">
      <c r="A1555" t="str">
        <f t="shared" si="24"/>
        <v>WienSportadministrator/Sportadministratorin</v>
      </c>
      <c r="B1555">
        <v>1555</v>
      </c>
      <c r="C1555" t="s">
        <v>268</v>
      </c>
      <c r="D1555" t="s">
        <v>213</v>
      </c>
      <c r="E1555" s="51">
        <v>39</v>
      </c>
      <c r="F1555" s="51">
        <v>35</v>
      </c>
      <c r="G1555">
        <v>37</v>
      </c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  <c r="AB1555"/>
      <c r="AC1555"/>
      <c r="AD1555"/>
      <c r="AE1555"/>
      <c r="AF1555"/>
      <c r="AG1555"/>
      <c r="AH1555"/>
      <c r="AI1555"/>
      <c r="AJ1555"/>
      <c r="AK1555"/>
      <c r="AL1555"/>
      <c r="AM1555"/>
      <c r="AN1555"/>
      <c r="AO1555"/>
      <c r="AP1555"/>
      <c r="AQ1555"/>
      <c r="AR1555"/>
      <c r="AS1555"/>
      <c r="AT1555"/>
      <c r="AU1555"/>
      <c r="AV1555"/>
      <c r="AW1555"/>
      <c r="AX1555"/>
      <c r="AY1555"/>
      <c r="AZ1555"/>
      <c r="BA1555"/>
      <c r="BB1555"/>
    </row>
    <row r="1556" spans="1:54" s="55" customFormat="1" ht="15">
      <c r="A1556" t="str">
        <f t="shared" si="24"/>
        <v>WienSportgerätefachkraft (gültig bis: 31.12.2026)</v>
      </c>
      <c r="B1556">
        <v>1556</v>
      </c>
      <c r="C1556" t="s">
        <v>268</v>
      </c>
      <c r="D1556" t="s">
        <v>214</v>
      </c>
      <c r="E1556" s="51">
        <v>2</v>
      </c>
      <c r="F1556" s="51">
        <v>1</v>
      </c>
      <c r="G1556">
        <v>2</v>
      </c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/>
      <c r="X1556"/>
      <c r="Y1556"/>
      <c r="Z1556"/>
      <c r="AA1556"/>
      <c r="AB1556"/>
      <c r="AC1556"/>
      <c r="AD1556"/>
      <c r="AE1556"/>
      <c r="AF1556"/>
      <c r="AG1556"/>
      <c r="AH1556"/>
      <c r="AI1556"/>
      <c r="AJ1556"/>
      <c r="AK1556"/>
      <c r="AL1556"/>
      <c r="AM1556"/>
      <c r="AN1556"/>
      <c r="AO1556"/>
      <c r="AP1556"/>
      <c r="AQ1556"/>
      <c r="AR1556"/>
      <c r="AS1556"/>
      <c r="AT1556"/>
      <c r="AU1556"/>
      <c r="AV1556"/>
      <c r="AW1556"/>
      <c r="AX1556"/>
      <c r="AY1556"/>
      <c r="AZ1556"/>
      <c r="BA1556"/>
      <c r="BB1556"/>
    </row>
    <row r="1557" spans="1:54" s="55" customFormat="1" ht="15">
      <c r="A1557" t="str">
        <f t="shared" si="24"/>
        <v>WienSteinmetz/Steinmetzin</v>
      </c>
      <c r="B1557">
        <v>1557</v>
      </c>
      <c r="C1557" t="s">
        <v>268</v>
      </c>
      <c r="D1557" t="s">
        <v>216</v>
      </c>
      <c r="E1557" s="51">
        <v>2</v>
      </c>
      <c r="F1557" s="51">
        <v>3</v>
      </c>
      <c r="G1557">
        <v>5</v>
      </c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  <c r="AB1557"/>
      <c r="AC1557"/>
      <c r="AD1557"/>
      <c r="AE1557"/>
      <c r="AF1557"/>
      <c r="AG1557"/>
      <c r="AH1557"/>
      <c r="AI1557"/>
      <c r="AJ1557"/>
      <c r="AK1557"/>
      <c r="AL1557"/>
      <c r="AM1557"/>
      <c r="AN1557"/>
      <c r="AO1557"/>
      <c r="AP1557"/>
      <c r="AQ1557"/>
      <c r="AR1557"/>
      <c r="AS1557"/>
      <c r="AT1557"/>
      <c r="AU1557"/>
      <c r="AV1557"/>
      <c r="AW1557"/>
      <c r="AX1557"/>
      <c r="AY1557"/>
      <c r="AZ1557"/>
      <c r="BA1557"/>
      <c r="BB1557"/>
    </row>
    <row r="1558" spans="1:54" s="55" customFormat="1" ht="15">
      <c r="A1558" t="str">
        <f t="shared" si="24"/>
        <v>WienSteuerassistenz</v>
      </c>
      <c r="B1558">
        <v>1558</v>
      </c>
      <c r="C1558" t="s">
        <v>268</v>
      </c>
      <c r="D1558" t="s">
        <v>219</v>
      </c>
      <c r="E1558" s="51">
        <v>26</v>
      </c>
      <c r="F1558" s="51">
        <v>26</v>
      </c>
      <c r="G1558">
        <v>17</v>
      </c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  <c r="AB1558"/>
      <c r="AC1558"/>
      <c r="AD1558"/>
      <c r="AE1558"/>
      <c r="AF1558"/>
      <c r="AG1558"/>
      <c r="AH1558"/>
      <c r="AI1558"/>
      <c r="AJ1558"/>
      <c r="AK1558"/>
      <c r="AL1558"/>
      <c r="AM1558"/>
      <c r="AN1558"/>
      <c r="AO1558"/>
      <c r="AP1558"/>
      <c r="AQ1558"/>
      <c r="AR1558"/>
      <c r="AS1558"/>
      <c r="AT1558"/>
      <c r="AU1558"/>
      <c r="AV1558"/>
      <c r="AW1558"/>
      <c r="AX1558"/>
      <c r="AY1558"/>
      <c r="AZ1558"/>
      <c r="BA1558"/>
      <c r="BB1558"/>
    </row>
    <row r="1559" spans="1:54" s="55" customFormat="1" ht="15">
      <c r="A1559" t="str">
        <f t="shared" si="24"/>
        <v>WienStuckateur/in und Trockenausbauer/in</v>
      </c>
      <c r="B1559">
        <v>1559</v>
      </c>
      <c r="C1559" t="s">
        <v>268</v>
      </c>
      <c r="D1559" t="s">
        <v>224</v>
      </c>
      <c r="E1559" s="51">
        <v>19</v>
      </c>
      <c r="F1559" s="51">
        <v>14</v>
      </c>
      <c r="G1559">
        <v>9</v>
      </c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  <c r="W1559"/>
      <c r="X1559"/>
      <c r="Y1559"/>
      <c r="Z1559"/>
      <c r="AA1559"/>
      <c r="AB1559"/>
      <c r="AC1559"/>
      <c r="AD1559"/>
      <c r="AE1559"/>
      <c r="AF1559"/>
      <c r="AG1559"/>
      <c r="AH1559"/>
      <c r="AI1559"/>
      <c r="AJ1559"/>
      <c r="AK1559"/>
      <c r="AL1559"/>
      <c r="AM1559"/>
      <c r="AN1559"/>
      <c r="AO1559"/>
      <c r="AP1559"/>
      <c r="AQ1559"/>
      <c r="AR1559"/>
      <c r="AS1559"/>
      <c r="AT1559"/>
      <c r="AU1559"/>
      <c r="AV1559"/>
      <c r="AW1559"/>
      <c r="AX1559"/>
      <c r="AY1559"/>
      <c r="AZ1559"/>
      <c r="BA1559"/>
      <c r="BB1559"/>
    </row>
    <row r="1560" spans="1:54" s="55" customFormat="1" ht="15">
      <c r="A1560" t="str">
        <f t="shared" si="24"/>
        <v>WienSystemgastronomiefachkraft</v>
      </c>
      <c r="B1560">
        <v>1560</v>
      </c>
      <c r="C1560" t="s">
        <v>268</v>
      </c>
      <c r="D1560" t="s">
        <v>225</v>
      </c>
      <c r="E1560" s="51">
        <v>64</v>
      </c>
      <c r="F1560" s="51">
        <v>61</v>
      </c>
      <c r="G1560">
        <v>58</v>
      </c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  <c r="AB1560"/>
      <c r="AC1560"/>
      <c r="AD1560"/>
      <c r="AE1560"/>
      <c r="AF1560"/>
      <c r="AG1560"/>
      <c r="AH1560"/>
      <c r="AI1560"/>
      <c r="AJ1560"/>
      <c r="AK1560"/>
      <c r="AL1560"/>
      <c r="AM1560"/>
      <c r="AN1560"/>
      <c r="AO1560"/>
      <c r="AP1560"/>
      <c r="AQ1560"/>
      <c r="AR1560"/>
      <c r="AS1560"/>
      <c r="AT1560"/>
      <c r="AU1560"/>
      <c r="AV1560"/>
      <c r="AW1560"/>
      <c r="AX1560"/>
      <c r="AY1560"/>
      <c r="AZ1560"/>
      <c r="BA1560"/>
      <c r="BB1560"/>
    </row>
    <row r="1561" spans="1:54" s="55" customFormat="1" ht="15">
      <c r="A1561" t="str">
        <f t="shared" si="24"/>
        <v>WienTapezierer/in und Dekorateur/in</v>
      </c>
      <c r="B1561">
        <v>1561</v>
      </c>
      <c r="C1561" t="s">
        <v>268</v>
      </c>
      <c r="D1561" t="s">
        <v>226</v>
      </c>
      <c r="E1561" s="51">
        <v>14</v>
      </c>
      <c r="F1561" s="51">
        <v>11</v>
      </c>
      <c r="G1561">
        <v>10</v>
      </c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  <c r="AB1561"/>
      <c r="AC1561"/>
      <c r="AD1561"/>
      <c r="AE1561"/>
      <c r="AF1561"/>
      <c r="AG1561"/>
      <c r="AH1561"/>
      <c r="AI1561"/>
      <c r="AJ1561"/>
      <c r="AK1561"/>
      <c r="AL1561"/>
      <c r="AM1561"/>
      <c r="AN1561"/>
      <c r="AO1561"/>
      <c r="AP1561"/>
      <c r="AQ1561"/>
      <c r="AR1561"/>
      <c r="AS1561"/>
      <c r="AT1561"/>
      <c r="AU1561"/>
      <c r="AV1561"/>
      <c r="AW1561"/>
      <c r="AX1561"/>
      <c r="AY1561"/>
      <c r="AZ1561"/>
      <c r="BA1561"/>
      <c r="BB1561"/>
    </row>
    <row r="1562" spans="1:54" s="55" customFormat="1" ht="15">
      <c r="A1562" t="str">
        <f t="shared" si="24"/>
        <v>WienTechnischer Zeichner/Technische Zeichnerin</v>
      </c>
      <c r="B1562">
        <v>1562</v>
      </c>
      <c r="C1562" t="s">
        <v>268</v>
      </c>
      <c r="D1562" t="s">
        <v>227</v>
      </c>
      <c r="E1562" s="51">
        <v>52</v>
      </c>
      <c r="F1562" s="51">
        <v>52</v>
      </c>
      <c r="G1562">
        <v>44</v>
      </c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/>
      <c r="X1562"/>
      <c r="Y1562"/>
      <c r="Z1562"/>
      <c r="AA1562"/>
      <c r="AB1562"/>
      <c r="AC1562"/>
      <c r="AD1562"/>
      <c r="AE1562"/>
      <c r="AF1562"/>
      <c r="AG1562"/>
      <c r="AH1562"/>
      <c r="AI1562"/>
      <c r="AJ1562"/>
      <c r="AK1562"/>
      <c r="AL1562"/>
      <c r="AM1562"/>
      <c r="AN1562"/>
      <c r="AO1562"/>
      <c r="AP1562"/>
      <c r="AQ1562"/>
      <c r="AR1562"/>
      <c r="AS1562"/>
      <c r="AT1562"/>
      <c r="AU1562"/>
      <c r="AV1562"/>
      <c r="AW1562"/>
      <c r="AX1562"/>
      <c r="AY1562"/>
      <c r="AZ1562"/>
      <c r="BA1562"/>
      <c r="BB1562"/>
    </row>
    <row r="1563" spans="1:54" s="55" customFormat="1" ht="15">
      <c r="A1563" t="str">
        <f t="shared" si="24"/>
        <v>WienTextilchemie</v>
      </c>
      <c r="B1563">
        <v>1563</v>
      </c>
      <c r="C1563" t="s">
        <v>268</v>
      </c>
      <c r="D1563" t="s">
        <v>228</v>
      </c>
      <c r="E1563" s="51">
        <v>1</v>
      </c>
      <c r="F1563" s="51">
        <v>1</v>
      </c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  <c r="AB1563"/>
      <c r="AC1563"/>
      <c r="AD1563"/>
      <c r="AE1563"/>
      <c r="AF1563"/>
      <c r="AG1563"/>
      <c r="AH1563"/>
      <c r="AI1563"/>
      <c r="AJ1563"/>
      <c r="AK1563"/>
      <c r="AL1563"/>
      <c r="AM1563"/>
      <c r="AN1563"/>
      <c r="AO1563"/>
      <c r="AP1563"/>
      <c r="AQ1563"/>
      <c r="AR1563"/>
      <c r="AS1563"/>
      <c r="AT1563"/>
      <c r="AU1563"/>
      <c r="AV1563"/>
      <c r="AW1563"/>
      <c r="AX1563"/>
      <c r="AY1563"/>
      <c r="AZ1563"/>
      <c r="BA1563"/>
      <c r="BB1563"/>
    </row>
    <row r="1564" spans="1:54" s="55" customFormat="1" ht="15">
      <c r="A1564" t="str">
        <f t="shared" si="24"/>
        <v>WienTextilreiniger/in</v>
      </c>
      <c r="B1564">
        <v>1564</v>
      </c>
      <c r="C1564" t="s">
        <v>268</v>
      </c>
      <c r="D1564" t="s">
        <v>230</v>
      </c>
      <c r="E1564" s="51">
        <v>8</v>
      </c>
      <c r="F1564" s="51">
        <v>10</v>
      </c>
      <c r="G1564">
        <v>9</v>
      </c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  <c r="AB1564"/>
      <c r="AC1564"/>
      <c r="AD1564"/>
      <c r="AE1564"/>
      <c r="AF1564"/>
      <c r="AG1564"/>
      <c r="AH1564"/>
      <c r="AI1564"/>
      <c r="AJ1564"/>
      <c r="AK1564"/>
      <c r="AL1564"/>
      <c r="AM1564"/>
      <c r="AN1564"/>
      <c r="AO1564"/>
      <c r="AP1564"/>
      <c r="AQ1564"/>
      <c r="AR1564"/>
      <c r="AS1564"/>
      <c r="AT1564"/>
      <c r="AU1564"/>
      <c r="AV1564"/>
      <c r="AW1564"/>
      <c r="AX1564"/>
      <c r="AY1564"/>
      <c r="AZ1564"/>
      <c r="BA1564"/>
      <c r="BB1564"/>
    </row>
    <row r="1565" spans="1:54" s="55" customFormat="1" ht="15">
      <c r="A1565" t="str">
        <f t="shared" si="24"/>
        <v>WienTiefbau</v>
      </c>
      <c r="B1565">
        <v>1565</v>
      </c>
      <c r="C1565" t="s">
        <v>268</v>
      </c>
      <c r="D1565" t="s">
        <v>232</v>
      </c>
      <c r="E1565" s="51">
        <v>81</v>
      </c>
      <c r="F1565" s="51">
        <v>96</v>
      </c>
      <c r="G1565">
        <v>84</v>
      </c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  <c r="V1565"/>
      <c r="W1565"/>
      <c r="X1565"/>
      <c r="Y1565"/>
      <c r="Z1565"/>
      <c r="AA1565"/>
      <c r="AB1565"/>
      <c r="AC1565"/>
      <c r="AD1565"/>
      <c r="AE1565"/>
      <c r="AF1565"/>
      <c r="AG1565"/>
      <c r="AH1565"/>
      <c r="AI1565"/>
      <c r="AJ1565"/>
      <c r="AK1565"/>
      <c r="AL1565"/>
      <c r="AM1565"/>
      <c r="AN1565"/>
      <c r="AO1565"/>
      <c r="AP1565"/>
      <c r="AQ1565"/>
      <c r="AR1565"/>
      <c r="AS1565"/>
      <c r="AT1565"/>
      <c r="AU1565"/>
      <c r="AV1565"/>
      <c r="AW1565"/>
      <c r="AX1565"/>
      <c r="AY1565"/>
      <c r="AZ1565"/>
      <c r="BA1565"/>
      <c r="BB1565"/>
    </row>
    <row r="1566" spans="1:54" s="55" customFormat="1" ht="15">
      <c r="A1566" t="str">
        <f t="shared" si="24"/>
        <v>WienTiefbauspezialist/Tiefbauspezialistin - Schwerpunkt Tunnelbautechnik (gültig bis: 31.08.2026)</v>
      </c>
      <c r="B1566">
        <v>1566</v>
      </c>
      <c r="C1566" t="s">
        <v>268</v>
      </c>
      <c r="D1566" t="s">
        <v>356</v>
      </c>
      <c r="E1566" s="51">
        <v>9</v>
      </c>
      <c r="F1566" s="51">
        <v>5</v>
      </c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  <c r="AB1566"/>
      <c r="AC1566"/>
      <c r="AD1566"/>
      <c r="AE1566"/>
      <c r="AF1566"/>
      <c r="AG1566"/>
      <c r="AH1566"/>
      <c r="AI1566"/>
      <c r="AJ1566"/>
      <c r="AK1566"/>
      <c r="AL1566"/>
      <c r="AM1566"/>
      <c r="AN1566"/>
      <c r="AO1566"/>
      <c r="AP1566"/>
      <c r="AQ1566"/>
      <c r="AR1566"/>
      <c r="AS1566"/>
      <c r="AT1566"/>
      <c r="AU1566"/>
      <c r="AV1566"/>
      <c r="AW1566"/>
      <c r="AX1566"/>
      <c r="AY1566"/>
      <c r="AZ1566"/>
      <c r="BA1566"/>
      <c r="BB1566"/>
    </row>
    <row r="1567" spans="1:54" s="55" customFormat="1" ht="15">
      <c r="A1567" t="str">
        <f t="shared" si="24"/>
        <v>WienTiefbauspezialist/Tiefbauspezialistin (gültig bis: 31.08.2026)</v>
      </c>
      <c r="B1567">
        <v>1567</v>
      </c>
      <c r="C1567" t="s">
        <v>268</v>
      </c>
      <c r="D1567" t="s">
        <v>233</v>
      </c>
      <c r="E1567" s="51"/>
      <c r="F1567" s="51">
        <v>1</v>
      </c>
      <c r="G1567">
        <v>1</v>
      </c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  <c r="AB1567"/>
      <c r="AC1567"/>
      <c r="AD1567"/>
      <c r="AE1567"/>
      <c r="AF1567"/>
      <c r="AG1567"/>
      <c r="AH1567"/>
      <c r="AI1567"/>
      <c r="AJ1567"/>
      <c r="AK1567"/>
      <c r="AL1567"/>
      <c r="AM1567"/>
      <c r="AN1567"/>
      <c r="AO1567"/>
      <c r="AP1567"/>
      <c r="AQ1567"/>
      <c r="AR1567"/>
      <c r="AS1567"/>
      <c r="AT1567"/>
      <c r="AU1567"/>
      <c r="AV1567"/>
      <c r="AW1567"/>
      <c r="AX1567"/>
      <c r="AY1567"/>
      <c r="AZ1567"/>
      <c r="BA1567"/>
      <c r="BB1567"/>
    </row>
    <row r="1568" spans="1:54" s="55" customFormat="1" ht="15">
      <c r="A1568" t="str">
        <f t="shared" si="24"/>
        <v>WienTierärztliche Ordinationsassistenz</v>
      </c>
      <c r="B1568">
        <v>1568</v>
      </c>
      <c r="C1568" t="s">
        <v>268</v>
      </c>
      <c r="D1568" t="s">
        <v>234</v>
      </c>
      <c r="E1568" s="51">
        <v>5</v>
      </c>
      <c r="F1568" s="51">
        <v>4</v>
      </c>
      <c r="G1568">
        <v>4</v>
      </c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  <c r="V1568"/>
      <c r="W1568"/>
      <c r="X1568"/>
      <c r="Y1568"/>
      <c r="Z1568"/>
      <c r="AA1568"/>
      <c r="AB1568"/>
      <c r="AC1568"/>
      <c r="AD1568"/>
      <c r="AE1568"/>
      <c r="AF1568"/>
      <c r="AG1568"/>
      <c r="AH1568"/>
      <c r="AI1568"/>
      <c r="AJ1568"/>
      <c r="AK1568"/>
      <c r="AL1568"/>
      <c r="AM1568"/>
      <c r="AN1568"/>
      <c r="AO1568"/>
      <c r="AP1568"/>
      <c r="AQ1568"/>
      <c r="AR1568"/>
      <c r="AS1568"/>
      <c r="AT1568"/>
      <c r="AU1568"/>
      <c r="AV1568"/>
      <c r="AW1568"/>
      <c r="AX1568"/>
      <c r="AY1568"/>
      <c r="AZ1568"/>
      <c r="BA1568"/>
      <c r="BB1568"/>
    </row>
    <row r="1569" spans="1:54" s="55" customFormat="1" ht="15">
      <c r="A1569" t="str">
        <f t="shared" si="24"/>
        <v>WienTierpfleger/in</v>
      </c>
      <c r="B1569">
        <v>1569</v>
      </c>
      <c r="C1569" t="s">
        <v>268</v>
      </c>
      <c r="D1569" t="s">
        <v>235</v>
      </c>
      <c r="E1569" s="51">
        <v>10</v>
      </c>
      <c r="F1569" s="51">
        <v>9</v>
      </c>
      <c r="G1569">
        <v>8</v>
      </c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  <c r="AB1569"/>
      <c r="AC1569"/>
      <c r="AD1569"/>
      <c r="AE1569"/>
      <c r="AF1569"/>
      <c r="AG1569"/>
      <c r="AH1569"/>
      <c r="AI1569"/>
      <c r="AJ1569"/>
      <c r="AK1569"/>
      <c r="AL1569"/>
      <c r="AM1569"/>
      <c r="AN1569"/>
      <c r="AO1569"/>
      <c r="AP1569"/>
      <c r="AQ1569"/>
      <c r="AR1569"/>
      <c r="AS1569"/>
      <c r="AT1569"/>
      <c r="AU1569"/>
      <c r="AV1569"/>
      <c r="AW1569"/>
      <c r="AX1569"/>
      <c r="AY1569"/>
      <c r="AZ1569"/>
      <c r="BA1569"/>
      <c r="BB1569"/>
    </row>
    <row r="1570" spans="1:54" s="55" customFormat="1" ht="15">
      <c r="A1570" t="str">
        <f t="shared" si="24"/>
        <v>WienTischlerei - Schwerpunkt Allgemeine Tischlerei</v>
      </c>
      <c r="B1570">
        <v>1570</v>
      </c>
      <c r="C1570" t="s">
        <v>268</v>
      </c>
      <c r="D1570" t="s">
        <v>236</v>
      </c>
      <c r="E1570" s="51">
        <v>236</v>
      </c>
      <c r="F1570" s="51">
        <v>224</v>
      </c>
      <c r="G1570">
        <v>203</v>
      </c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  <c r="AB1570"/>
      <c r="AC1570"/>
      <c r="AD1570"/>
      <c r="AE1570"/>
      <c r="AF1570"/>
      <c r="AG1570"/>
      <c r="AH1570"/>
      <c r="AI1570"/>
      <c r="AJ1570"/>
      <c r="AK1570"/>
      <c r="AL1570"/>
      <c r="AM1570"/>
      <c r="AN1570"/>
      <c r="AO1570"/>
      <c r="AP1570"/>
      <c r="AQ1570"/>
      <c r="AR1570"/>
      <c r="AS1570"/>
      <c r="AT1570"/>
      <c r="AU1570"/>
      <c r="AV1570"/>
      <c r="AW1570"/>
      <c r="AX1570"/>
      <c r="AY1570"/>
      <c r="AZ1570"/>
      <c r="BA1570"/>
      <c r="BB1570"/>
    </row>
    <row r="1571" spans="1:54" s="55" customFormat="1" ht="15">
      <c r="A1571" t="str">
        <f t="shared" si="24"/>
        <v>WienTischlereitechnik - Schwerpunkt Planung</v>
      </c>
      <c r="B1571">
        <v>1571</v>
      </c>
      <c r="C1571" t="s">
        <v>268</v>
      </c>
      <c r="D1571" t="s">
        <v>239</v>
      </c>
      <c r="E1571" s="51">
        <v>3</v>
      </c>
      <c r="F1571" s="51">
        <v>2</v>
      </c>
      <c r="G1571">
        <v>1</v>
      </c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  <c r="V1571"/>
      <c r="W1571"/>
      <c r="X1571"/>
      <c r="Y1571"/>
      <c r="Z1571"/>
      <c r="AA1571"/>
      <c r="AB1571"/>
      <c r="AC1571"/>
      <c r="AD1571"/>
      <c r="AE1571"/>
      <c r="AF1571"/>
      <c r="AG1571"/>
      <c r="AH1571"/>
      <c r="AI1571"/>
      <c r="AJ1571"/>
      <c r="AK1571"/>
      <c r="AL1571"/>
      <c r="AM1571"/>
      <c r="AN1571"/>
      <c r="AO1571"/>
      <c r="AP1571"/>
      <c r="AQ1571"/>
      <c r="AR1571"/>
      <c r="AS1571"/>
      <c r="AT1571"/>
      <c r="AU1571"/>
      <c r="AV1571"/>
      <c r="AW1571"/>
      <c r="AX1571"/>
      <c r="AY1571"/>
      <c r="AZ1571"/>
      <c r="BA1571"/>
      <c r="BB1571"/>
    </row>
    <row r="1572" spans="1:54" s="55" customFormat="1" ht="15">
      <c r="A1572" t="str">
        <f t="shared" si="24"/>
        <v>WienTischlereitechnik - Schwerpunkt Produktion</v>
      </c>
      <c r="B1572">
        <v>1572</v>
      </c>
      <c r="C1572" t="s">
        <v>268</v>
      </c>
      <c r="D1572" t="s">
        <v>240</v>
      </c>
      <c r="E1572" s="51">
        <v>4</v>
      </c>
      <c r="F1572" s="51">
        <v>2</v>
      </c>
      <c r="G1572">
        <v>2</v>
      </c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  <c r="AB1572"/>
      <c r="AC1572"/>
      <c r="AD1572"/>
      <c r="AE1572"/>
      <c r="AF1572"/>
      <c r="AG1572"/>
      <c r="AH1572"/>
      <c r="AI1572"/>
      <c r="AJ1572"/>
      <c r="AK1572"/>
      <c r="AL1572"/>
      <c r="AM1572"/>
      <c r="AN1572"/>
      <c r="AO1572"/>
      <c r="AP1572"/>
      <c r="AQ1572"/>
      <c r="AR1572"/>
      <c r="AS1572"/>
      <c r="AT1572"/>
      <c r="AU1572"/>
      <c r="AV1572"/>
      <c r="AW1572"/>
      <c r="AX1572"/>
      <c r="AY1572"/>
      <c r="AZ1572"/>
      <c r="BA1572"/>
      <c r="BB1572"/>
    </row>
    <row r="1573" spans="1:54" s="55" customFormat="1" ht="15">
      <c r="A1573" t="str">
        <f t="shared" si="24"/>
        <v>WienTransportbetontechnik</v>
      </c>
      <c r="B1573">
        <v>1573</v>
      </c>
      <c r="C1573" t="s">
        <v>268</v>
      </c>
      <c r="D1573" t="s">
        <v>241</v>
      </c>
      <c r="E1573" s="51">
        <v>3</v>
      </c>
      <c r="F1573" s="51">
        <v>3</v>
      </c>
      <c r="G1573">
        <v>2</v>
      </c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  <c r="AB1573"/>
      <c r="AC1573"/>
      <c r="AD1573"/>
      <c r="AE1573"/>
      <c r="AF1573"/>
      <c r="AG1573"/>
      <c r="AH1573"/>
      <c r="AI1573"/>
      <c r="AJ1573"/>
      <c r="AK1573"/>
      <c r="AL1573"/>
      <c r="AM1573"/>
      <c r="AN1573"/>
      <c r="AO1573"/>
      <c r="AP1573"/>
      <c r="AQ1573"/>
      <c r="AR1573"/>
      <c r="AS1573"/>
      <c r="AT1573"/>
      <c r="AU1573"/>
      <c r="AV1573"/>
      <c r="AW1573"/>
      <c r="AX1573"/>
      <c r="AY1573"/>
      <c r="AZ1573"/>
      <c r="BA1573"/>
      <c r="BB1573"/>
    </row>
    <row r="1574" spans="1:54" s="55" customFormat="1" ht="15">
      <c r="A1574" t="str">
        <f t="shared" si="24"/>
        <v>WienUhrmacher/in - Zeitmesstechniker/in</v>
      </c>
      <c r="B1574">
        <v>1574</v>
      </c>
      <c r="C1574" t="s">
        <v>268</v>
      </c>
      <c r="D1574" t="s">
        <v>242</v>
      </c>
      <c r="E1574" s="51">
        <v>12</v>
      </c>
      <c r="F1574" s="51">
        <v>14</v>
      </c>
      <c r="G1574">
        <v>12</v>
      </c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  <c r="V1574"/>
      <c r="W1574"/>
      <c r="X1574"/>
      <c r="Y1574"/>
      <c r="Z1574"/>
      <c r="AA1574"/>
      <c r="AB1574"/>
      <c r="AC1574"/>
      <c r="AD1574"/>
      <c r="AE1574"/>
      <c r="AF1574"/>
      <c r="AG1574"/>
      <c r="AH1574"/>
      <c r="AI1574"/>
      <c r="AJ1574"/>
      <c r="AK1574"/>
      <c r="AL1574"/>
      <c r="AM1574"/>
      <c r="AN1574"/>
      <c r="AO1574"/>
      <c r="AP1574"/>
      <c r="AQ1574"/>
      <c r="AR1574"/>
      <c r="AS1574"/>
      <c r="AT1574"/>
      <c r="AU1574"/>
      <c r="AV1574"/>
      <c r="AW1574"/>
      <c r="AX1574"/>
      <c r="AY1574"/>
      <c r="AZ1574"/>
      <c r="BA1574"/>
      <c r="BB1574"/>
    </row>
    <row r="1575" spans="1:54" s="55" customFormat="1" ht="15">
      <c r="A1575" t="str">
        <f t="shared" si="24"/>
        <v>WienVeranstaltungstechnik</v>
      </c>
      <c r="B1575">
        <v>1575</v>
      </c>
      <c r="C1575" t="s">
        <v>268</v>
      </c>
      <c r="D1575" t="s">
        <v>243</v>
      </c>
      <c r="E1575" s="51">
        <v>21</v>
      </c>
      <c r="F1575" s="51">
        <v>28</v>
      </c>
      <c r="G1575">
        <v>32</v>
      </c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  <c r="AB1575"/>
      <c r="AC1575"/>
      <c r="AD1575"/>
      <c r="AE1575"/>
      <c r="AF1575"/>
      <c r="AG1575"/>
      <c r="AH1575"/>
      <c r="AI1575"/>
      <c r="AJ1575"/>
      <c r="AK1575"/>
      <c r="AL1575"/>
      <c r="AM1575"/>
      <c r="AN1575"/>
      <c r="AO1575"/>
      <c r="AP1575"/>
      <c r="AQ1575"/>
      <c r="AR1575"/>
      <c r="AS1575"/>
      <c r="AT1575"/>
      <c r="AU1575"/>
      <c r="AV1575"/>
      <c r="AW1575"/>
      <c r="AX1575"/>
      <c r="AY1575"/>
      <c r="AZ1575"/>
      <c r="BA1575"/>
      <c r="BB1575"/>
    </row>
    <row r="1576" spans="1:54" s="55" customFormat="1" ht="15">
      <c r="A1576" t="str">
        <f t="shared" si="24"/>
        <v>WienVermessungs- und Geoinformationstechnik</v>
      </c>
      <c r="B1576">
        <v>1576</v>
      </c>
      <c r="C1576" t="s">
        <v>268</v>
      </c>
      <c r="D1576" t="s">
        <v>246</v>
      </c>
      <c r="E1576" s="51"/>
      <c r="F1576" s="51">
        <v>7</v>
      </c>
      <c r="G1576">
        <v>16</v>
      </c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  <c r="AB1576"/>
      <c r="AC1576"/>
      <c r="AD1576"/>
      <c r="AE1576"/>
      <c r="AF1576"/>
      <c r="AG1576"/>
      <c r="AH1576"/>
      <c r="AI1576"/>
      <c r="AJ1576"/>
      <c r="AK1576"/>
      <c r="AL1576"/>
      <c r="AM1576"/>
      <c r="AN1576"/>
      <c r="AO1576"/>
      <c r="AP1576"/>
      <c r="AQ1576"/>
      <c r="AR1576"/>
      <c r="AS1576"/>
      <c r="AT1576"/>
      <c r="AU1576"/>
      <c r="AV1576"/>
      <c r="AW1576"/>
      <c r="AX1576"/>
      <c r="AY1576"/>
      <c r="AZ1576"/>
      <c r="BA1576"/>
      <c r="BB1576"/>
    </row>
    <row r="1577" spans="1:54" s="55" customFormat="1" ht="15">
      <c r="A1577" t="str">
        <f t="shared" si="24"/>
        <v>WienVermessungstechniker/in (gültig bis: 30.06.2024)</v>
      </c>
      <c r="B1577">
        <v>1577</v>
      </c>
      <c r="C1577" t="s">
        <v>268</v>
      </c>
      <c r="D1577" t="s">
        <v>247</v>
      </c>
      <c r="E1577" s="51">
        <v>22</v>
      </c>
      <c r="F1577" s="51">
        <v>16</v>
      </c>
      <c r="G1577">
        <v>9</v>
      </c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  <c r="V1577"/>
      <c r="W1577"/>
      <c r="X1577"/>
      <c r="Y1577"/>
      <c r="Z1577"/>
      <c r="AA1577"/>
      <c r="AB1577"/>
      <c r="AC1577"/>
      <c r="AD1577"/>
      <c r="AE1577"/>
      <c r="AF1577"/>
      <c r="AG1577"/>
      <c r="AH1577"/>
      <c r="AI1577"/>
      <c r="AJ1577"/>
      <c r="AK1577"/>
      <c r="AL1577"/>
      <c r="AM1577"/>
      <c r="AN1577"/>
      <c r="AO1577"/>
      <c r="AP1577"/>
      <c r="AQ1577"/>
      <c r="AR1577"/>
      <c r="AS1577"/>
      <c r="AT1577"/>
      <c r="AU1577"/>
      <c r="AV1577"/>
      <c r="AW1577"/>
      <c r="AX1577"/>
      <c r="AY1577"/>
      <c r="AZ1577"/>
      <c r="BA1577"/>
      <c r="BB1577"/>
    </row>
    <row r="1578" spans="1:54" s="55" customFormat="1" ht="15">
      <c r="A1578" t="str">
        <f t="shared" si="24"/>
        <v>WienVerpackungstechnik</v>
      </c>
      <c r="B1578">
        <v>1578</v>
      </c>
      <c r="C1578" t="s">
        <v>268</v>
      </c>
      <c r="D1578" t="s">
        <v>248</v>
      </c>
      <c r="E1578" s="51">
        <v>18</v>
      </c>
      <c r="F1578" s="51">
        <v>16</v>
      </c>
      <c r="G1578">
        <v>19</v>
      </c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  <c r="AB1578"/>
      <c r="AC1578"/>
      <c r="AD1578"/>
      <c r="AE1578"/>
      <c r="AF1578"/>
      <c r="AG1578"/>
      <c r="AH1578"/>
      <c r="AI1578"/>
      <c r="AJ1578"/>
      <c r="AK1578"/>
      <c r="AL1578"/>
      <c r="AM1578"/>
      <c r="AN1578"/>
      <c r="AO1578"/>
      <c r="AP1578"/>
      <c r="AQ1578"/>
      <c r="AR1578"/>
      <c r="AS1578"/>
      <c r="AT1578"/>
      <c r="AU1578"/>
      <c r="AV1578"/>
      <c r="AW1578"/>
      <c r="AX1578"/>
      <c r="AY1578"/>
      <c r="AZ1578"/>
      <c r="BA1578"/>
      <c r="BB1578"/>
    </row>
    <row r="1579" spans="1:54" s="55" customFormat="1" ht="15">
      <c r="A1579" t="str">
        <f t="shared" si="24"/>
        <v>WienVersicherungskaufmann/Versicherungskauffrau</v>
      </c>
      <c r="B1579">
        <v>1579</v>
      </c>
      <c r="C1579" t="s">
        <v>268</v>
      </c>
      <c r="D1579" t="s">
        <v>249</v>
      </c>
      <c r="E1579" s="51">
        <v>85</v>
      </c>
      <c r="F1579" s="51">
        <v>90</v>
      </c>
      <c r="G1579">
        <v>78</v>
      </c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  <c r="AB1579"/>
      <c r="AC1579"/>
      <c r="AD1579"/>
      <c r="AE1579"/>
      <c r="AF1579"/>
      <c r="AG1579"/>
      <c r="AH1579"/>
      <c r="AI1579"/>
      <c r="AJ1579"/>
      <c r="AK1579"/>
      <c r="AL1579"/>
      <c r="AM1579"/>
      <c r="AN1579"/>
      <c r="AO1579"/>
      <c r="AP1579"/>
      <c r="AQ1579"/>
      <c r="AR1579"/>
      <c r="AS1579"/>
      <c r="AT1579"/>
      <c r="AU1579"/>
      <c r="AV1579"/>
      <c r="AW1579"/>
      <c r="AX1579"/>
      <c r="AY1579"/>
      <c r="AZ1579"/>
      <c r="BA1579"/>
      <c r="BB1579"/>
    </row>
    <row r="1580" spans="1:54" s="55" customFormat="1" ht="15">
      <c r="A1580" t="str">
        <f t="shared" si="24"/>
        <v>WienVerwaltungsassistent/Verwaltungsassistentin</v>
      </c>
      <c r="B1580">
        <v>1580</v>
      </c>
      <c r="C1580" t="s">
        <v>268</v>
      </c>
      <c r="D1580" t="s">
        <v>250</v>
      </c>
      <c r="E1580" s="51">
        <v>196</v>
      </c>
      <c r="F1580" s="51">
        <v>203</v>
      </c>
      <c r="G1580">
        <v>207</v>
      </c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  <c r="V1580"/>
      <c r="W1580"/>
      <c r="X1580"/>
      <c r="Y1580"/>
      <c r="Z1580"/>
      <c r="AA1580"/>
      <c r="AB1580"/>
      <c r="AC1580"/>
      <c r="AD1580"/>
      <c r="AE1580"/>
      <c r="AF1580"/>
      <c r="AG1580"/>
      <c r="AH1580"/>
      <c r="AI1580"/>
      <c r="AJ1580"/>
      <c r="AK1580"/>
      <c r="AL1580"/>
      <c r="AM1580"/>
      <c r="AN1580"/>
      <c r="AO1580"/>
      <c r="AP1580"/>
      <c r="AQ1580"/>
      <c r="AR1580"/>
      <c r="AS1580"/>
      <c r="AT1580"/>
      <c r="AU1580"/>
      <c r="AV1580"/>
      <c r="AW1580"/>
      <c r="AX1580"/>
      <c r="AY1580"/>
      <c r="AZ1580"/>
      <c r="BA1580"/>
      <c r="BB1580"/>
    </row>
    <row r="1581" spans="1:54" s="55" customFormat="1" ht="15">
      <c r="A1581" t="str">
        <f t="shared" si="24"/>
        <v>WienWaffen- und Munitionshändler/in</v>
      </c>
      <c r="B1581">
        <v>1581</v>
      </c>
      <c r="C1581" t="s">
        <v>268</v>
      </c>
      <c r="D1581" t="s">
        <v>251</v>
      </c>
      <c r="E1581" s="51">
        <v>6</v>
      </c>
      <c r="F1581" s="51">
        <v>5</v>
      </c>
      <c r="G1581">
        <v>1</v>
      </c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  <c r="AB1581"/>
      <c r="AC1581"/>
      <c r="AD1581"/>
      <c r="AE1581"/>
      <c r="AF1581"/>
      <c r="AG1581"/>
      <c r="AH1581"/>
      <c r="AI1581"/>
      <c r="AJ1581"/>
      <c r="AK1581"/>
      <c r="AL1581"/>
      <c r="AM1581"/>
      <c r="AN1581"/>
      <c r="AO1581"/>
      <c r="AP1581"/>
      <c r="AQ1581"/>
      <c r="AR1581"/>
      <c r="AS1581"/>
      <c r="AT1581"/>
      <c r="AU1581"/>
      <c r="AV1581"/>
      <c r="AW1581"/>
      <c r="AX1581"/>
      <c r="AY1581"/>
      <c r="AZ1581"/>
      <c r="BA1581"/>
      <c r="BB1581"/>
    </row>
    <row r="1582" spans="1:54" s="55" customFormat="1" ht="15">
      <c r="A1582" t="str">
        <f t="shared" si="24"/>
        <v>WienWärme-, Kälte-, Schall- und Brandschutztechnik</v>
      </c>
      <c r="B1582">
        <v>1582</v>
      </c>
      <c r="C1582" t="s">
        <v>268</v>
      </c>
      <c r="D1582" t="s">
        <v>253</v>
      </c>
      <c r="E1582" s="51">
        <v>5</v>
      </c>
      <c r="F1582" s="51">
        <v>5</v>
      </c>
      <c r="G1582">
        <v>9</v>
      </c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  <c r="AB1582"/>
      <c r="AC1582"/>
      <c r="AD1582"/>
      <c r="AE1582"/>
      <c r="AF1582"/>
      <c r="AG1582"/>
      <c r="AH1582"/>
      <c r="AI1582"/>
      <c r="AJ1582"/>
      <c r="AK1582"/>
      <c r="AL1582"/>
      <c r="AM1582"/>
      <c r="AN1582"/>
      <c r="AO1582"/>
      <c r="AP1582"/>
      <c r="AQ1582"/>
      <c r="AR1582"/>
      <c r="AS1582"/>
      <c r="AT1582"/>
      <c r="AU1582"/>
      <c r="AV1582"/>
      <c r="AW1582"/>
      <c r="AX1582"/>
      <c r="AY1582"/>
      <c r="AZ1582"/>
      <c r="BA1582"/>
      <c r="BB1582"/>
    </row>
    <row r="1583" spans="1:54" s="55" customFormat="1" ht="15">
      <c r="A1583" t="str">
        <f t="shared" si="24"/>
        <v>WienWerkstofftechnik</v>
      </c>
      <c r="B1583">
        <v>1583</v>
      </c>
      <c r="C1583" t="s">
        <v>268</v>
      </c>
      <c r="D1583" t="s">
        <v>255</v>
      </c>
      <c r="E1583" s="51">
        <v>1</v>
      </c>
      <c r="F1583" s="51">
        <v>1</v>
      </c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  <c r="V1583"/>
      <c r="W1583"/>
      <c r="X1583"/>
      <c r="Y1583"/>
      <c r="Z1583"/>
      <c r="AA1583"/>
      <c r="AB1583"/>
      <c r="AC1583"/>
      <c r="AD1583"/>
      <c r="AE1583"/>
      <c r="AF1583"/>
      <c r="AG1583"/>
      <c r="AH1583"/>
      <c r="AI1583"/>
      <c r="AJ1583"/>
      <c r="AK1583"/>
      <c r="AL1583"/>
      <c r="AM1583"/>
      <c r="AN1583"/>
      <c r="AO1583"/>
      <c r="AP1583"/>
      <c r="AQ1583"/>
      <c r="AR1583"/>
      <c r="AS1583"/>
      <c r="AT1583"/>
      <c r="AU1583"/>
      <c r="AV1583"/>
      <c r="AW1583"/>
      <c r="AX1583"/>
      <c r="AY1583"/>
      <c r="AZ1583"/>
      <c r="BA1583"/>
      <c r="BB1583"/>
    </row>
    <row r="1584" spans="1:54" s="55" customFormat="1" ht="15">
      <c r="A1584" t="str">
        <f t="shared" si="24"/>
        <v>WienZahnärztliche Fachassistenz</v>
      </c>
      <c r="B1584">
        <v>1584</v>
      </c>
      <c r="C1584" t="s">
        <v>268</v>
      </c>
      <c r="D1584" t="s">
        <v>257</v>
      </c>
      <c r="E1584" s="51">
        <v>20</v>
      </c>
      <c r="F1584" s="51">
        <v>21</v>
      </c>
      <c r="G1584">
        <v>13</v>
      </c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  <c r="AB1584"/>
      <c r="AC1584"/>
      <c r="AD1584"/>
      <c r="AE1584"/>
      <c r="AF1584"/>
      <c r="AG1584"/>
      <c r="AH1584"/>
      <c r="AI1584"/>
      <c r="AJ1584"/>
      <c r="AK1584"/>
      <c r="AL1584"/>
      <c r="AM1584"/>
      <c r="AN1584"/>
      <c r="AO1584"/>
      <c r="AP1584"/>
      <c r="AQ1584"/>
      <c r="AR1584"/>
      <c r="AS1584"/>
      <c r="AT1584"/>
      <c r="AU1584"/>
      <c r="AV1584"/>
      <c r="AW1584"/>
      <c r="AX1584"/>
      <c r="AY1584"/>
      <c r="AZ1584"/>
      <c r="BA1584"/>
      <c r="BB1584"/>
    </row>
    <row r="1585" spans="1:54" s="55" customFormat="1" ht="15">
      <c r="A1585" t="str">
        <f t="shared" si="24"/>
        <v>WienZahntechnik</v>
      </c>
      <c r="B1585">
        <v>1585</v>
      </c>
      <c r="C1585" t="s">
        <v>268</v>
      </c>
      <c r="D1585" t="s">
        <v>258</v>
      </c>
      <c r="E1585" s="51">
        <v>27</v>
      </c>
      <c r="F1585" s="51">
        <v>30</v>
      </c>
      <c r="G1585">
        <v>28</v>
      </c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  <c r="AB1585"/>
      <c r="AC1585"/>
      <c r="AD1585"/>
      <c r="AE1585"/>
      <c r="AF1585"/>
      <c r="AG1585"/>
      <c r="AH1585"/>
      <c r="AI1585"/>
      <c r="AJ1585"/>
      <c r="AK1585"/>
      <c r="AL1585"/>
      <c r="AM1585"/>
      <c r="AN1585"/>
      <c r="AO1585"/>
      <c r="AP1585"/>
      <c r="AQ1585"/>
      <c r="AR1585"/>
      <c r="AS1585"/>
      <c r="AT1585"/>
      <c r="AU1585"/>
      <c r="AV1585"/>
      <c r="AW1585"/>
      <c r="AX1585"/>
      <c r="AY1585"/>
      <c r="AZ1585"/>
      <c r="BA1585"/>
      <c r="BB1585"/>
    </row>
    <row r="1586" spans="1:54" s="55" customFormat="1" ht="15">
      <c r="A1586" t="str">
        <f t="shared" si="24"/>
        <v>WienZahntechnische Fachassistenz (gültig bis: 31.12.2023)</v>
      </c>
      <c r="B1586">
        <v>1586</v>
      </c>
      <c r="C1586" t="s">
        <v>268</v>
      </c>
      <c r="D1586" t="s">
        <v>582</v>
      </c>
      <c r="E1586" s="51">
        <v>1</v>
      </c>
      <c r="F1586" s="51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  <c r="V1586"/>
      <c r="W1586"/>
      <c r="X1586"/>
      <c r="Y1586"/>
      <c r="Z1586"/>
      <c r="AA1586"/>
      <c r="AB1586"/>
      <c r="AC1586"/>
      <c r="AD1586"/>
      <c r="AE1586"/>
      <c r="AF1586"/>
      <c r="AG1586"/>
      <c r="AH1586"/>
      <c r="AI1586"/>
      <c r="AJ1586"/>
      <c r="AK1586"/>
      <c r="AL1586"/>
      <c r="AM1586"/>
      <c r="AN1586"/>
      <c r="AO1586"/>
      <c r="AP1586"/>
      <c r="AQ1586"/>
      <c r="AR1586"/>
      <c r="AS1586"/>
      <c r="AT1586"/>
      <c r="AU1586"/>
      <c r="AV1586"/>
      <c r="AW1586"/>
      <c r="AX1586"/>
      <c r="AY1586"/>
      <c r="AZ1586"/>
      <c r="BA1586"/>
      <c r="BB1586"/>
    </row>
    <row r="1587" spans="1:54" s="55" customFormat="1" ht="15">
      <c r="A1587" t="str">
        <f t="shared" si="24"/>
        <v>WienZimmerei</v>
      </c>
      <c r="B1587">
        <v>1587</v>
      </c>
      <c r="C1587" t="s">
        <v>268</v>
      </c>
      <c r="D1587" t="s">
        <v>23</v>
      </c>
      <c r="E1587" s="51">
        <v>10</v>
      </c>
      <c r="F1587" s="51">
        <v>8</v>
      </c>
      <c r="G1587">
        <v>8</v>
      </c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  <c r="AB1587"/>
      <c r="AC1587"/>
      <c r="AD1587"/>
      <c r="AE1587"/>
      <c r="AF1587"/>
      <c r="AG1587"/>
      <c r="AH1587"/>
      <c r="AI1587"/>
      <c r="AJ1587"/>
      <c r="AK1587"/>
      <c r="AL1587"/>
      <c r="AM1587"/>
      <c r="AN1587"/>
      <c r="AO1587"/>
      <c r="AP1587"/>
      <c r="AQ1587"/>
      <c r="AR1587"/>
      <c r="AS1587"/>
      <c r="AT1587"/>
      <c r="AU1587"/>
      <c r="AV1587"/>
      <c r="AW1587"/>
      <c r="AX1587"/>
      <c r="AY1587"/>
      <c r="AZ1587"/>
      <c r="BA1587"/>
      <c r="BB1587"/>
    </row>
    <row r="1588" spans="1:54" s="55" customFormat="1" ht="15">
      <c r="A1588" t="str">
        <f t="shared" si="24"/>
        <v>WienZimmereitechnik</v>
      </c>
      <c r="B1588">
        <v>1588</v>
      </c>
      <c r="C1588" t="s">
        <v>268</v>
      </c>
      <c r="D1588" t="s">
        <v>259</v>
      </c>
      <c r="E1588" s="51">
        <v>1</v>
      </c>
      <c r="F1588" s="51">
        <v>1</v>
      </c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  <c r="AB1588"/>
      <c r="AC1588"/>
      <c r="AD1588"/>
      <c r="AE1588"/>
      <c r="AF1588"/>
      <c r="AG1588"/>
      <c r="AH1588"/>
      <c r="AI1588"/>
      <c r="AJ1588"/>
      <c r="AK1588"/>
      <c r="AL1588"/>
      <c r="AM1588"/>
      <c r="AN1588"/>
      <c r="AO1588"/>
      <c r="AP1588"/>
      <c r="AQ1588"/>
      <c r="AR1588"/>
      <c r="AS1588"/>
      <c r="AT1588"/>
      <c r="AU1588"/>
      <c r="AV1588"/>
      <c r="AW1588"/>
      <c r="AX1588"/>
      <c r="AY1588"/>
      <c r="AZ1588"/>
      <c r="BA1588"/>
      <c r="BB1588"/>
    </row>
    <row r="1589" spans="1:54" s="55" customFormat="1" ht="15">
      <c r="A1589" t="str">
        <f t="shared" si="24"/>
        <v>WienLabortechnik</v>
      </c>
      <c r="B1589">
        <v>1589</v>
      </c>
      <c r="C1589" t="s">
        <v>268</v>
      </c>
      <c r="D1589" t="s">
        <v>155</v>
      </c>
      <c r="E1589" s="51">
        <v>38</v>
      </c>
      <c r="F1589" s="51">
        <v>37</v>
      </c>
      <c r="G1589">
        <v>32</v>
      </c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  <c r="V1589"/>
      <c r="W1589"/>
      <c r="X1589"/>
      <c r="Y1589"/>
      <c r="Z1589"/>
      <c r="AA1589"/>
      <c r="AB1589"/>
      <c r="AC1589"/>
      <c r="AD1589"/>
      <c r="AE1589"/>
      <c r="AF1589"/>
      <c r="AG1589"/>
      <c r="AH1589"/>
      <c r="AI1589"/>
      <c r="AJ1589"/>
      <c r="AK1589"/>
      <c r="AL1589"/>
      <c r="AM1589"/>
      <c r="AN1589"/>
      <c r="AO1589"/>
      <c r="AP1589"/>
      <c r="AQ1589"/>
      <c r="AR1589"/>
      <c r="AS1589"/>
      <c r="AT1589"/>
      <c r="AU1589"/>
      <c r="AV1589"/>
      <c r="AW1589"/>
      <c r="AX1589"/>
      <c r="AY1589"/>
      <c r="AZ1589"/>
      <c r="BA1589"/>
      <c r="BB1589"/>
    </row>
    <row r="1590" spans="1:54" s="55" customFormat="1" ht="15">
      <c r="A1590" t="str">
        <f t="shared" si="24"/>
        <v>WienMaler- und Beschichtungstechnik</v>
      </c>
      <c r="B1590">
        <v>1590</v>
      </c>
      <c r="C1590" t="s">
        <v>268</v>
      </c>
      <c r="D1590" t="s">
        <v>569</v>
      </c>
      <c r="E1590" s="51">
        <v>183</v>
      </c>
      <c r="F1590" s="51">
        <v>173</v>
      </c>
      <c r="G1590">
        <v>185</v>
      </c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  <c r="AB1590"/>
      <c r="AC1590"/>
      <c r="AD1590"/>
      <c r="AE1590"/>
      <c r="AF1590"/>
      <c r="AG1590"/>
      <c r="AH1590"/>
      <c r="AI1590"/>
      <c r="AJ1590"/>
      <c r="AK1590"/>
      <c r="AL1590"/>
      <c r="AM1590"/>
      <c r="AN1590"/>
      <c r="AO1590"/>
      <c r="AP1590"/>
      <c r="AQ1590"/>
      <c r="AR1590"/>
      <c r="AS1590"/>
      <c r="AT1590"/>
      <c r="AU1590"/>
      <c r="AV1590"/>
      <c r="AW1590"/>
      <c r="AX1590"/>
      <c r="AY1590"/>
      <c r="AZ1590"/>
      <c r="BA1590"/>
      <c r="BB1590"/>
    </row>
    <row r="1591" spans="1:54" s="55" customFormat="1" ht="15">
      <c r="A1591" t="str">
        <f t="shared" si="24"/>
        <v>WienMedienfachkraft</v>
      </c>
      <c r="B1591">
        <v>1591</v>
      </c>
      <c r="C1591" t="s">
        <v>268</v>
      </c>
      <c r="D1591" t="s">
        <v>570</v>
      </c>
      <c r="E1591" s="51">
        <v>82</v>
      </c>
      <c r="F1591" s="51">
        <v>62</v>
      </c>
      <c r="G1591">
        <v>68</v>
      </c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  <c r="AB1591"/>
      <c r="AC1591"/>
      <c r="AD1591"/>
      <c r="AE1591"/>
      <c r="AF1591"/>
      <c r="AG1591"/>
      <c r="AH1591"/>
      <c r="AI1591"/>
      <c r="AJ1591"/>
      <c r="AK1591"/>
      <c r="AL1591"/>
      <c r="AM1591"/>
      <c r="AN1591"/>
      <c r="AO1591"/>
      <c r="AP1591"/>
      <c r="AQ1591"/>
      <c r="AR1591"/>
      <c r="AS1591"/>
      <c r="AT1591"/>
      <c r="AU1591"/>
      <c r="AV1591"/>
      <c r="AW1591"/>
      <c r="AX1591"/>
      <c r="AY1591"/>
      <c r="AZ1591"/>
      <c r="BA1591"/>
      <c r="BB1591"/>
    </row>
    <row r="1592" spans="1:54" s="55" customFormat="1" ht="15">
      <c r="A1592" t="str">
        <f t="shared" si="24"/>
        <v>WienGleisbautechnik</v>
      </c>
      <c r="B1592">
        <v>1592</v>
      </c>
      <c r="C1592" t="s">
        <v>268</v>
      </c>
      <c r="D1592" t="s">
        <v>119</v>
      </c>
      <c r="E1592" s="51">
        <v>28</v>
      </c>
      <c r="F1592" s="51">
        <v>36</v>
      </c>
      <c r="G1592">
        <v>43</v>
      </c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  <c r="V1592"/>
      <c r="W1592"/>
      <c r="X1592"/>
      <c r="Y1592"/>
      <c r="Z1592"/>
      <c r="AA1592"/>
      <c r="AB1592"/>
      <c r="AC1592"/>
      <c r="AD1592"/>
      <c r="AE1592"/>
      <c r="AF1592"/>
      <c r="AG1592"/>
      <c r="AH1592"/>
      <c r="AI1592"/>
      <c r="AJ1592"/>
      <c r="AK1592"/>
      <c r="AL1592"/>
      <c r="AM1592"/>
      <c r="AN1592"/>
      <c r="AO1592"/>
      <c r="AP1592"/>
      <c r="AQ1592"/>
      <c r="AR1592"/>
      <c r="AS1592"/>
      <c r="AT1592"/>
      <c r="AU1592"/>
      <c r="AV1592"/>
      <c r="AW1592"/>
      <c r="AX1592"/>
      <c r="AY1592"/>
      <c r="AZ1592"/>
      <c r="BA1592"/>
      <c r="BB1592"/>
    </row>
    <row r="1593" spans="1:54" s="55" customFormat="1" ht="15">
      <c r="A1593" t="str">
        <f t="shared" si="24"/>
        <v>WienBrief-und Paketlogistik</v>
      </c>
      <c r="B1593">
        <v>1593</v>
      </c>
      <c r="C1593" t="s">
        <v>268</v>
      </c>
      <c r="D1593" t="s">
        <v>572</v>
      </c>
      <c r="E1593" s="51"/>
      <c r="F1593" s="51"/>
      <c r="G1593">
        <v>21</v>
      </c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  <c r="AB1593"/>
      <c r="AC1593"/>
      <c r="AD1593"/>
      <c r="AE1593"/>
      <c r="AF1593"/>
      <c r="AG1593"/>
      <c r="AH1593"/>
      <c r="AI1593"/>
      <c r="AJ1593"/>
      <c r="AK1593"/>
      <c r="AL1593"/>
      <c r="AM1593"/>
      <c r="AN1593"/>
      <c r="AO1593"/>
      <c r="AP1593"/>
      <c r="AQ1593"/>
      <c r="AR1593"/>
      <c r="AS1593"/>
      <c r="AT1593"/>
      <c r="AU1593"/>
      <c r="AV1593"/>
      <c r="AW1593"/>
      <c r="AX1593"/>
      <c r="AY1593"/>
      <c r="AZ1593"/>
      <c r="BA1593"/>
      <c r="BB1593"/>
    </row>
    <row r="1594" spans="1:54" s="55" customFormat="1" ht="15">
      <c r="A1594" t="str">
        <f t="shared" si="24"/>
        <v>WienKlimagärtnerin/ Klimagärtner (gültig bis: 31.12.2031)</v>
      </c>
      <c r="B1594">
        <v>1594</v>
      </c>
      <c r="C1594" t="s">
        <v>268</v>
      </c>
      <c r="D1594" t="s">
        <v>574</v>
      </c>
      <c r="E1594" s="51"/>
      <c r="F1594" s="51"/>
      <c r="G1594">
        <v>4</v>
      </c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  <c r="AB1594"/>
      <c r="AC1594"/>
      <c r="AD1594"/>
      <c r="AE1594"/>
      <c r="AF1594"/>
      <c r="AG1594"/>
      <c r="AH1594"/>
      <c r="AI1594"/>
      <c r="AJ1594"/>
      <c r="AK1594"/>
      <c r="AL1594"/>
      <c r="AM1594"/>
      <c r="AN1594"/>
      <c r="AO1594"/>
      <c r="AP1594"/>
      <c r="AQ1594"/>
      <c r="AR1594"/>
      <c r="AS1594"/>
      <c r="AT1594"/>
      <c r="AU1594"/>
      <c r="AV1594"/>
      <c r="AW1594"/>
      <c r="AX1594"/>
      <c r="AY1594"/>
      <c r="AZ1594"/>
      <c r="BA1594"/>
      <c r="BB1594"/>
    </row>
    <row r="1595" spans="1:54" s="55" customFormat="1" ht="15">
      <c r="A1595" t="str">
        <f t="shared" si="24"/>
        <v>WienFachkraft für vegetarische Kulinarik (gültig bis: 31.12.2030)</v>
      </c>
      <c r="B1595">
        <v>1595</v>
      </c>
      <c r="C1595" t="s">
        <v>268</v>
      </c>
      <c r="D1595" t="s">
        <v>573</v>
      </c>
      <c r="E1595" s="51"/>
      <c r="F1595" s="51"/>
      <c r="G1595">
        <v>4</v>
      </c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  <c r="V1595"/>
      <c r="W1595"/>
      <c r="X1595"/>
      <c r="Y1595"/>
      <c r="Z1595"/>
      <c r="AA1595"/>
      <c r="AB1595"/>
      <c r="AC1595"/>
      <c r="AD1595"/>
      <c r="AE1595"/>
      <c r="AF1595"/>
      <c r="AG1595"/>
      <c r="AH1595"/>
      <c r="AI1595"/>
      <c r="AJ1595"/>
      <c r="AK1595"/>
      <c r="AL1595"/>
      <c r="AM1595"/>
      <c r="AN1595"/>
      <c r="AO1595"/>
      <c r="AP1595"/>
      <c r="AQ1595"/>
      <c r="AR1595"/>
      <c r="AS1595"/>
      <c r="AT1595"/>
      <c r="AU1595"/>
      <c r="AV1595"/>
      <c r="AW1595"/>
      <c r="AX1595"/>
      <c r="AY1595"/>
      <c r="AZ1595"/>
      <c r="BA1595"/>
      <c r="BB1595"/>
    </row>
  </sheetData>
  <autoFilter ref="A2:G1595" xr:uid="{362EE82A-F5B8-40B1-A48F-55A4CE4690B0}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2EA92-202B-4A40-BD17-3F84A55363CB}">
  <dimension ref="A1:I255"/>
  <sheetViews>
    <sheetView workbookViewId="0"/>
  </sheetViews>
  <sheetFormatPr baseColWidth="10" defaultColWidth="10.85546875" defaultRowHeight="12.75"/>
  <cols>
    <col min="1" max="1" width="11.42578125" customWidth="1"/>
    <col min="2" max="2" width="47.140625" style="52" bestFit="1" customWidth="1"/>
    <col min="3" max="5" width="10.85546875" style="58"/>
    <col min="6" max="6" width="10.85546875" style="52"/>
    <col min="7" max="7" width="3.85546875" style="58" bestFit="1" customWidth="1"/>
    <col min="8" max="8" width="29" style="52" bestFit="1" customWidth="1"/>
    <col min="9" max="9" width="9.42578125" style="52" bestFit="1" customWidth="1"/>
    <col min="10" max="16384" width="10.85546875" style="52"/>
  </cols>
  <sheetData>
    <row r="1" spans="1:9">
      <c r="A1" s="52"/>
      <c r="D1" s="64" t="str">
        <f>Auswahl_Bundesland</f>
        <v>Österreich</v>
      </c>
      <c r="G1" s="52"/>
    </row>
    <row r="2" spans="1:9">
      <c r="B2" s="59" t="s">
        <v>550</v>
      </c>
      <c r="C2" s="60" t="s">
        <v>551</v>
      </c>
      <c r="D2" s="64">
        <f>Auswahl_Jahr</f>
        <v>2025</v>
      </c>
      <c r="E2" s="60" t="s">
        <v>553</v>
      </c>
      <c r="G2" s="61" t="s">
        <v>554</v>
      </c>
      <c r="H2" s="62">
        <v>10</v>
      </c>
      <c r="I2" s="63" t="s">
        <v>272</v>
      </c>
    </row>
    <row r="3" spans="1:9" ht="15">
      <c r="A3" s="55" t="s">
        <v>40</v>
      </c>
      <c r="B3" s="58" t="str">
        <f>VLOOKUP(A3,Überleitungstabelle!$1:$1048576,2,FALSE)</f>
        <v>Abwassertechnik</v>
      </c>
      <c r="C3" s="58">
        <f>VLOOKUP(Auswahl_Bundesland&amp;A3,Daten_männlich!$1:$1048576,2,FALSE)</f>
        <v>3</v>
      </c>
      <c r="D3" s="58">
        <f t="shared" ref="D3:D66" si="0">IF(ISERROR(INDEX(Matrix_Daten_männlich,$C3,Spaltenindex)),"",INDEX(Matrix_Daten_männlich,$C3,Spaltenindex))</f>
        <v>5</v>
      </c>
      <c r="E3" s="58">
        <f>IF(D3="","",D3*(1000)+ROW())</f>
        <v>5003</v>
      </c>
      <c r="G3" s="58">
        <v>1</v>
      </c>
      <c r="H3" t="str">
        <f>IF(ISERROR(INDEX(B:B,MATCH(LARGE(E:E,$G3),E:E,))),"",INDEX(B:B,MATCH(LARGE(E:E,$G3),E:E,)))</f>
        <v>Elektrotechnik</v>
      </c>
      <c r="I3">
        <f>IF(ISERROR(INDEX(D:D,MATCH(LARGE(E:E,$G3),E:E,))),"",INDEX(D:D,MATCH(LARGE(E:E,$G3),E:E,)))</f>
        <v>9030</v>
      </c>
    </row>
    <row r="4" spans="1:9" ht="15">
      <c r="A4" s="55" t="s">
        <v>41</v>
      </c>
      <c r="B4" s="58" t="str">
        <f>VLOOKUP(A4,Überleitungstabelle!$1:$1048576,2,FALSE)</f>
        <v>Applikationsentwicklung - Coding</v>
      </c>
      <c r="C4" s="58">
        <f>VLOOKUP(Auswahl_Bundesland&amp;A4,Daten_männlich!$1:$1048576,2,FALSE)</f>
        <v>4</v>
      </c>
      <c r="D4" s="58">
        <f t="shared" si="0"/>
        <v>533</v>
      </c>
      <c r="E4" s="58">
        <f t="shared" ref="E4:E67" si="1">IF(D4="","",D4*(1000)+ROW())</f>
        <v>533004</v>
      </c>
      <c r="G4" s="58">
        <v>2</v>
      </c>
      <c r="H4" t="str">
        <f t="shared" ref="H4:H67" si="2">IF(ISERROR(INDEX(B:B,MATCH(LARGE(E:E,$G4),E:E,))),"",INDEX(B:B,MATCH(LARGE(E:E,$G4),E:E,)))</f>
        <v>Metalltechnik</v>
      </c>
      <c r="I4">
        <f t="shared" ref="I4:I67" si="3">IF(ISERROR(INDEX(D:D,MATCH(LARGE(E:E,$G4),E:E,))),"",INDEX(D:D,MATCH(LARGE(E:E,$G4),E:E,)))</f>
        <v>8407</v>
      </c>
    </row>
    <row r="5" spans="1:9" ht="15">
      <c r="A5" s="55" t="s">
        <v>42</v>
      </c>
      <c r="B5" s="58" t="str">
        <f>VLOOKUP(A5,Überleitungstabelle!$1:$1048576,2,FALSE)</f>
        <v>Archiv-, Bibliotheks- und Informationsassistent</v>
      </c>
      <c r="C5" s="58">
        <f>VLOOKUP(Auswahl_Bundesland&amp;A5,Daten_männlich!$1:$1048576,2,FALSE)</f>
        <v>5</v>
      </c>
      <c r="D5" s="58">
        <f t="shared" si="0"/>
        <v>17</v>
      </c>
      <c r="E5" s="58">
        <f t="shared" si="1"/>
        <v>17005</v>
      </c>
      <c r="G5" s="58">
        <v>3</v>
      </c>
      <c r="H5" t="str">
        <f t="shared" si="2"/>
        <v>Kraftfahrzeugtechnik</v>
      </c>
      <c r="I5">
        <f t="shared" si="3"/>
        <v>7605</v>
      </c>
    </row>
    <row r="6" spans="1:9" ht="15">
      <c r="A6" s="55" t="s">
        <v>43</v>
      </c>
      <c r="B6" s="58" t="str">
        <f>VLOOKUP(A6,Überleitungstabelle!$1:$1048576,2,FALSE)</f>
        <v>Assistent in der Sicherheitsverwaltung</v>
      </c>
      <c r="C6" s="58">
        <f>VLOOKUP(Auswahl_Bundesland&amp;A6,Daten_männlich!$1:$1048576,2,FALSE)</f>
        <v>6</v>
      </c>
      <c r="D6" s="58">
        <f t="shared" si="0"/>
        <v>35</v>
      </c>
      <c r="E6" s="58">
        <f t="shared" si="1"/>
        <v>35006</v>
      </c>
      <c r="G6" s="58">
        <v>4</v>
      </c>
      <c r="H6" t="str">
        <f t="shared" si="2"/>
        <v>Einzelhandel</v>
      </c>
      <c r="I6">
        <f t="shared" si="3"/>
        <v>4598</v>
      </c>
    </row>
    <row r="7" spans="1:9" ht="15">
      <c r="A7" s="55" t="s">
        <v>44</v>
      </c>
      <c r="B7" s="58" t="str">
        <f>VLOOKUP(A7,Überleitungstabelle!$1:$1048576,2,FALSE)</f>
        <v>Augenoptik</v>
      </c>
      <c r="C7" s="58">
        <f>VLOOKUP(Auswahl_Bundesland&amp;A7,Daten_männlich!$1:$1048576,2,FALSE)</f>
        <v>7</v>
      </c>
      <c r="D7" s="58">
        <f t="shared" si="0"/>
        <v>154</v>
      </c>
      <c r="E7" s="58">
        <f t="shared" si="1"/>
        <v>154007</v>
      </c>
      <c r="G7" s="58">
        <v>5</v>
      </c>
      <c r="H7" t="str">
        <f t="shared" si="2"/>
        <v>Installations- und Gebäudetechnik</v>
      </c>
      <c r="I7">
        <f t="shared" si="3"/>
        <v>3941</v>
      </c>
    </row>
    <row r="8" spans="1:9" ht="15">
      <c r="A8" s="55" t="s">
        <v>45</v>
      </c>
      <c r="B8" s="58" t="str">
        <f>VLOOKUP(A8,Überleitungstabelle!$1:$1048576,2,FALSE)</f>
        <v>Bäckerei</v>
      </c>
      <c r="C8" s="58">
        <f>VLOOKUP(Auswahl_Bundesland&amp;A8,Daten_männlich!$1:$1048576,2,FALSE)</f>
        <v>8</v>
      </c>
      <c r="D8" s="58">
        <f t="shared" si="0"/>
        <v>244</v>
      </c>
      <c r="E8" s="58">
        <f t="shared" si="1"/>
        <v>244008</v>
      </c>
      <c r="G8" s="58">
        <v>6</v>
      </c>
      <c r="H8" t="str">
        <f t="shared" si="2"/>
        <v>Mechatronik</v>
      </c>
      <c r="I8">
        <f t="shared" si="3"/>
        <v>3051</v>
      </c>
    </row>
    <row r="9" spans="1:9" ht="15">
      <c r="A9" s="55" t="s">
        <v>560</v>
      </c>
      <c r="B9" s="58" t="str">
        <f>VLOOKUP(A9,Überleitungstabelle!$1:$1048576,2,FALSE)</f>
        <v>Backtechnologie</v>
      </c>
      <c r="C9" s="58">
        <f>VLOOKUP(Auswahl_Bundesland&amp;A9,Daten_männlich!$1:$1048576,2,FALSE)</f>
        <v>9</v>
      </c>
      <c r="D9" s="58">
        <f t="shared" si="0"/>
        <v>12</v>
      </c>
      <c r="E9" s="58">
        <f t="shared" si="1"/>
        <v>12009</v>
      </c>
      <c r="G9" s="58">
        <v>7</v>
      </c>
      <c r="H9" t="str">
        <f t="shared" si="2"/>
        <v>Informationstechnologie</v>
      </c>
      <c r="I9">
        <f t="shared" si="3"/>
        <v>1944</v>
      </c>
    </row>
    <row r="10" spans="1:9" ht="15">
      <c r="A10" s="55" t="s">
        <v>47</v>
      </c>
      <c r="B10" s="58" t="str">
        <f>VLOOKUP(A10,Überleitungstabelle!$1:$1048576,2,FALSE)</f>
        <v>Bahnreise- und Mobilitätsservice</v>
      </c>
      <c r="C10" s="58">
        <f>VLOOKUP(Auswahl_Bundesland&amp;A10,Daten_männlich!$1:$1048576,2,FALSE)</f>
        <v>10</v>
      </c>
      <c r="D10" s="58">
        <f t="shared" si="0"/>
        <v>84</v>
      </c>
      <c r="E10" s="58">
        <f t="shared" si="1"/>
        <v>84010</v>
      </c>
      <c r="G10" s="58">
        <v>8</v>
      </c>
      <c r="H10" t="str">
        <f t="shared" si="2"/>
        <v>Koch</v>
      </c>
      <c r="I10">
        <f t="shared" si="3"/>
        <v>1852</v>
      </c>
    </row>
    <row r="11" spans="1:9" ht="15">
      <c r="A11" s="55" t="s">
        <v>48</v>
      </c>
      <c r="B11" s="58" t="str">
        <f>VLOOKUP(A11,Überleitungstabelle!$1:$1048576,2,FALSE)</f>
        <v>Bankkaufmann</v>
      </c>
      <c r="C11" s="58">
        <f>VLOOKUP(Auswahl_Bundesland&amp;A11,Daten_männlich!$1:$1048576,2,FALSE)</f>
        <v>11</v>
      </c>
      <c r="D11" s="58">
        <f t="shared" si="0"/>
        <v>404</v>
      </c>
      <c r="E11" s="58">
        <f t="shared" si="1"/>
        <v>404011</v>
      </c>
      <c r="G11" s="58">
        <v>9</v>
      </c>
      <c r="H11" t="str">
        <f t="shared" si="2"/>
        <v>Land- und Baumaschinentechnik</v>
      </c>
      <c r="I11">
        <f t="shared" si="3"/>
        <v>1628</v>
      </c>
    </row>
    <row r="12" spans="1:9" ht="15">
      <c r="A12" s="55" t="s">
        <v>49</v>
      </c>
      <c r="B12" s="58" t="str">
        <f>VLOOKUP(A12,Überleitungstabelle!$1:$1048576,2,FALSE)</f>
        <v>Bautechnische Assistenz</v>
      </c>
      <c r="C12" s="58">
        <f>VLOOKUP(Auswahl_Bundesland&amp;A12,Daten_männlich!$1:$1048576,2,FALSE)</f>
        <v>12</v>
      </c>
      <c r="D12" s="58">
        <f t="shared" si="0"/>
        <v>105</v>
      </c>
      <c r="E12" s="58">
        <f t="shared" si="1"/>
        <v>105012</v>
      </c>
      <c r="G12" s="58">
        <v>10</v>
      </c>
      <c r="H12" t="str">
        <f t="shared" si="2"/>
        <v>Hochbau</v>
      </c>
      <c r="I12">
        <f t="shared" si="3"/>
        <v>1617</v>
      </c>
    </row>
    <row r="13" spans="1:9" ht="15">
      <c r="A13" s="55" t="s">
        <v>50</v>
      </c>
      <c r="B13" s="58" t="str">
        <f>VLOOKUP(A13,Überleitungstabelle!$1:$1048576,2,FALSE)</f>
        <v>Bautechnischer Zeichner</v>
      </c>
      <c r="C13" s="58">
        <f>VLOOKUP(Auswahl_Bundesland&amp;A13,Daten_männlich!$1:$1048576,2,FALSE)</f>
        <v>13</v>
      </c>
      <c r="D13" s="58">
        <f t="shared" si="0"/>
        <v>171</v>
      </c>
      <c r="E13" s="58">
        <f t="shared" si="1"/>
        <v>171013</v>
      </c>
      <c r="G13" s="58">
        <v>11</v>
      </c>
      <c r="H13" t="str">
        <f t="shared" si="2"/>
        <v>Karosseriebautechnik</v>
      </c>
      <c r="I13">
        <f t="shared" si="3"/>
        <v>1481</v>
      </c>
    </row>
    <row r="14" spans="1:9" ht="15">
      <c r="A14" s="55" t="s">
        <v>51</v>
      </c>
      <c r="B14" s="58" t="str">
        <f>VLOOKUP(A14,Überleitungstabelle!$1:$1048576,2,FALSE)</f>
        <v>Bauwerksabdichtungstechnik</v>
      </c>
      <c r="C14" s="58">
        <f>VLOOKUP(Auswahl_Bundesland&amp;A14,Daten_männlich!$1:$1048576,2,FALSE)</f>
        <v>14</v>
      </c>
      <c r="D14" s="58">
        <f t="shared" si="0"/>
        <v>25</v>
      </c>
      <c r="E14" s="58">
        <f t="shared" si="1"/>
        <v>25014</v>
      </c>
      <c r="G14" s="58">
        <v>12</v>
      </c>
      <c r="H14" t="str">
        <f t="shared" si="2"/>
        <v>Zimmerei</v>
      </c>
      <c r="I14">
        <f t="shared" si="3"/>
        <v>1460</v>
      </c>
    </row>
    <row r="15" spans="1:9" ht="15">
      <c r="A15" s="55" t="s">
        <v>53</v>
      </c>
      <c r="B15" s="58" t="str">
        <f>VLOOKUP(A15,Überleitungstabelle!$1:$1048576,2,FALSE)</f>
        <v>Bekleidungsgestaltung</v>
      </c>
      <c r="C15" s="58">
        <f>VLOOKUP(Auswahl_Bundesland&amp;A15,Daten_männlich!$1:$1048576,2,FALSE)</f>
        <v>15</v>
      </c>
      <c r="D15" s="58">
        <f t="shared" si="0"/>
        <v>10</v>
      </c>
      <c r="E15" s="58">
        <f t="shared" si="1"/>
        <v>10015</v>
      </c>
      <c r="G15" s="58">
        <v>13</v>
      </c>
      <c r="H15" t="str">
        <f t="shared" si="2"/>
        <v>Tischlerei - Schwerpunkt Allgemeine Tischlerei</v>
      </c>
      <c r="I15">
        <f t="shared" si="3"/>
        <v>1363</v>
      </c>
    </row>
    <row r="16" spans="1:9" ht="15">
      <c r="A16" s="55" t="s">
        <v>55</v>
      </c>
      <c r="B16" s="58" t="str">
        <f>VLOOKUP(A16,Überleitungstabelle!$1:$1048576,2,FALSE)</f>
        <v>Berufsfotografie</v>
      </c>
      <c r="C16" s="58">
        <f>VLOOKUP(Auswahl_Bundesland&amp;A16,Daten_männlich!$1:$1048576,2,FALSE)</f>
        <v>16</v>
      </c>
      <c r="D16" s="58">
        <f t="shared" si="0"/>
        <v>7</v>
      </c>
      <c r="E16" s="58">
        <f t="shared" si="1"/>
        <v>7016</v>
      </c>
      <c r="G16" s="58">
        <v>14</v>
      </c>
      <c r="H16" t="str">
        <f t="shared" si="2"/>
        <v>Betriebslogistikkaufmann</v>
      </c>
      <c r="I16">
        <f t="shared" si="3"/>
        <v>966</v>
      </c>
    </row>
    <row r="17" spans="1:9" ht="15">
      <c r="A17" s="55" t="s">
        <v>56</v>
      </c>
      <c r="B17" s="58" t="str">
        <f>VLOOKUP(A17,Überleitungstabelle!$1:$1048576,2,FALSE)</f>
        <v>Berufskraftfahrer</v>
      </c>
      <c r="C17" s="58">
        <f>VLOOKUP(Auswahl_Bundesland&amp;A17,Daten_männlich!$1:$1048576,2,FALSE)</f>
        <v>17</v>
      </c>
      <c r="D17" s="58">
        <f t="shared" si="0"/>
        <v>36</v>
      </c>
      <c r="E17" s="58">
        <f t="shared" si="1"/>
        <v>36017</v>
      </c>
      <c r="G17" s="58">
        <v>15</v>
      </c>
      <c r="H17" t="str">
        <f t="shared" si="2"/>
        <v>Bürokaufmann</v>
      </c>
      <c r="I17">
        <f t="shared" si="3"/>
        <v>832</v>
      </c>
    </row>
    <row r="18" spans="1:9" ht="15">
      <c r="A18" s="55" t="s">
        <v>57</v>
      </c>
      <c r="B18" s="58" t="str">
        <f>VLOOKUP(A18,Überleitungstabelle!$1:$1048576,2,FALSE)</f>
        <v>Beschriftungsdesign und Werbetechnik</v>
      </c>
      <c r="C18" s="58">
        <f>VLOOKUP(Auswahl_Bundesland&amp;A18,Daten_männlich!$1:$1048576,2,FALSE)</f>
        <v>18</v>
      </c>
      <c r="D18" s="58">
        <f t="shared" si="0"/>
        <v>49</v>
      </c>
      <c r="E18" s="58">
        <f t="shared" si="1"/>
        <v>49018</v>
      </c>
      <c r="G18" s="58">
        <v>16</v>
      </c>
      <c r="H18" t="str">
        <f t="shared" si="2"/>
        <v>Maler- und Beschichtungstechnik</v>
      </c>
      <c r="I18">
        <f t="shared" si="3"/>
        <v>826</v>
      </c>
    </row>
    <row r="19" spans="1:9" ht="15">
      <c r="A19" s="55" t="s">
        <v>58</v>
      </c>
      <c r="B19" s="58" t="str">
        <f>VLOOKUP(A19,Überleitungstabelle!$1:$1048576,2,FALSE)</f>
        <v>Betonbau</v>
      </c>
      <c r="C19" s="58">
        <f>VLOOKUP(Auswahl_Bundesland&amp;A19,Daten_männlich!$1:$1048576,2,FALSE)</f>
        <v>19</v>
      </c>
      <c r="D19" s="58">
        <f t="shared" si="0"/>
        <v>648</v>
      </c>
      <c r="E19" s="58">
        <f t="shared" si="1"/>
        <v>648019</v>
      </c>
      <c r="G19" s="58">
        <v>17</v>
      </c>
      <c r="H19" t="str">
        <f t="shared" si="2"/>
        <v>Prozesstechnik</v>
      </c>
      <c r="I19">
        <f t="shared" si="3"/>
        <v>726</v>
      </c>
    </row>
    <row r="20" spans="1:9" ht="15">
      <c r="A20" s="55" t="s">
        <v>59</v>
      </c>
      <c r="B20" s="58" t="str">
        <f>VLOOKUP(A20,Überleitungstabelle!$1:$1048576,2,FALSE)</f>
        <v>Betonfertigteiltechnik</v>
      </c>
      <c r="C20" s="58">
        <f>VLOOKUP(Auswahl_Bundesland&amp;A20,Daten_männlich!$1:$1048576,2,FALSE)</f>
        <v>20</v>
      </c>
      <c r="D20" s="58">
        <f t="shared" si="0"/>
        <v>50</v>
      </c>
      <c r="E20" s="58">
        <f t="shared" si="1"/>
        <v>50020</v>
      </c>
      <c r="G20" s="58">
        <v>18</v>
      </c>
      <c r="H20" t="str">
        <f t="shared" si="2"/>
        <v>Dachdecker</v>
      </c>
      <c r="I20">
        <f t="shared" si="3"/>
        <v>659</v>
      </c>
    </row>
    <row r="21" spans="1:9" ht="15">
      <c r="A21" s="55" t="s">
        <v>60</v>
      </c>
      <c r="B21" s="58" t="str">
        <f>VLOOKUP(A21,Überleitungstabelle!$1:$1048576,2,FALSE)</f>
        <v>Betriebsdienstleister</v>
      </c>
      <c r="C21" s="58">
        <f>VLOOKUP(Auswahl_Bundesland&amp;A21,Daten_männlich!$1:$1048576,2,FALSE)</f>
        <v>21</v>
      </c>
      <c r="D21" s="58">
        <f t="shared" si="0"/>
        <v>9</v>
      </c>
      <c r="E21" s="58">
        <f t="shared" si="1"/>
        <v>9021</v>
      </c>
      <c r="G21" s="58">
        <v>19</v>
      </c>
      <c r="H21" t="str">
        <f t="shared" si="2"/>
        <v>Betonbau</v>
      </c>
      <c r="I21">
        <f t="shared" si="3"/>
        <v>648</v>
      </c>
    </row>
    <row r="22" spans="1:9" ht="15">
      <c r="A22" s="55" t="s">
        <v>61</v>
      </c>
      <c r="B22" s="58" t="str">
        <f>VLOOKUP(A22,Überleitungstabelle!$1:$1048576,2,FALSE)</f>
        <v>Betriebslogistikkaufmann</v>
      </c>
      <c r="C22" s="58">
        <f>VLOOKUP(Auswahl_Bundesland&amp;A22,Daten_männlich!$1:$1048576,2,FALSE)</f>
        <v>22</v>
      </c>
      <c r="D22" s="58">
        <f t="shared" si="0"/>
        <v>966</v>
      </c>
      <c r="E22" s="58">
        <f t="shared" si="1"/>
        <v>966022</v>
      </c>
      <c r="G22" s="58">
        <v>20</v>
      </c>
      <c r="H22" t="str">
        <f t="shared" si="2"/>
        <v>Restaurantfachmann</v>
      </c>
      <c r="I22">
        <f t="shared" si="3"/>
        <v>593</v>
      </c>
    </row>
    <row r="23" spans="1:9" ht="15">
      <c r="A23" s="55" t="s">
        <v>63</v>
      </c>
      <c r="B23" s="58" t="str">
        <f>VLOOKUP(A23,Überleitungstabelle!$1:$1048576,2,FALSE)</f>
        <v>Bildhauerei</v>
      </c>
      <c r="C23" s="58">
        <f>VLOOKUP(Auswahl_Bundesland&amp;A23,Daten_männlich!$1:$1048576,2,FALSE)</f>
        <v>23</v>
      </c>
      <c r="D23" s="58">
        <f t="shared" si="0"/>
        <v>2</v>
      </c>
      <c r="E23" s="58">
        <f t="shared" si="1"/>
        <v>2023</v>
      </c>
      <c r="G23" s="58">
        <v>21</v>
      </c>
      <c r="H23" t="str">
        <f t="shared" si="2"/>
        <v>Elektronik</v>
      </c>
      <c r="I23">
        <f t="shared" si="3"/>
        <v>557</v>
      </c>
    </row>
    <row r="24" spans="1:9" ht="15">
      <c r="A24" s="55" t="s">
        <v>64</v>
      </c>
      <c r="B24" s="58" t="str">
        <f>VLOOKUP(A24,Überleitungstabelle!$1:$1048576,2,FALSE)</f>
        <v>Binnenschifffahrt</v>
      </c>
      <c r="C24" s="58">
        <f>VLOOKUP(Auswahl_Bundesland&amp;A24,Daten_männlich!$1:$1048576,2,FALSE)</f>
        <v>24</v>
      </c>
      <c r="D24" s="58">
        <f t="shared" si="0"/>
        <v>16</v>
      </c>
      <c r="E24" s="58">
        <f t="shared" si="1"/>
        <v>16024</v>
      </c>
      <c r="G24" s="58">
        <v>22</v>
      </c>
      <c r="H24" t="str">
        <f t="shared" si="2"/>
        <v>Gastronomiefachmann</v>
      </c>
      <c r="I24">
        <f t="shared" si="3"/>
        <v>539</v>
      </c>
    </row>
    <row r="25" spans="1:9" ht="15">
      <c r="A25" s="55" t="s">
        <v>65</v>
      </c>
      <c r="B25" s="58" t="str">
        <f>VLOOKUP(A25,Überleitungstabelle!$1:$1048576,2,FALSE)</f>
        <v>Blechblasinstrumentenerzeuger</v>
      </c>
      <c r="C25" s="58">
        <f>VLOOKUP(Auswahl_Bundesland&amp;A25,Daten_männlich!$1:$1048576,2,FALSE)</f>
        <v>25</v>
      </c>
      <c r="D25" s="58">
        <f t="shared" si="0"/>
        <v>6</v>
      </c>
      <c r="E25" s="58">
        <f t="shared" si="1"/>
        <v>6025</v>
      </c>
      <c r="G25" s="58">
        <v>23</v>
      </c>
      <c r="H25" t="str">
        <f t="shared" si="2"/>
        <v>Applikationsentwicklung - Coding</v>
      </c>
      <c r="I25">
        <f t="shared" si="3"/>
        <v>533</v>
      </c>
    </row>
    <row r="26" spans="1:9" ht="15">
      <c r="A26" s="55" t="s">
        <v>66</v>
      </c>
      <c r="B26" s="58" t="str">
        <f>VLOOKUP(A26,Überleitungstabelle!$1:$1048576,2,FALSE)</f>
        <v>Bodenleger</v>
      </c>
      <c r="C26" s="58">
        <f>VLOOKUP(Auswahl_Bundesland&amp;A26,Daten_männlich!$1:$1048576,2,FALSE)</f>
        <v>26</v>
      </c>
      <c r="D26" s="58">
        <f t="shared" si="0"/>
        <v>189</v>
      </c>
      <c r="E26" s="58">
        <f t="shared" si="1"/>
        <v>189026</v>
      </c>
      <c r="G26" s="58">
        <v>24</v>
      </c>
      <c r="H26" t="str">
        <f t="shared" si="2"/>
        <v>Tiefbau</v>
      </c>
      <c r="I26">
        <f t="shared" si="3"/>
        <v>517</v>
      </c>
    </row>
    <row r="27" spans="1:9" ht="15">
      <c r="A27" s="55" t="s">
        <v>67</v>
      </c>
      <c r="B27" s="58" t="str">
        <f>VLOOKUP(A27,Überleitungstabelle!$1:$1048576,2,FALSE)</f>
        <v>Bootbauer</v>
      </c>
      <c r="C27" s="58">
        <f>VLOOKUP(Auswahl_Bundesland&amp;A27,Daten_männlich!$1:$1048576,2,FALSE)</f>
        <v>27</v>
      </c>
      <c r="D27" s="58">
        <f t="shared" si="0"/>
        <v>13</v>
      </c>
      <c r="E27" s="58">
        <f t="shared" si="1"/>
        <v>13027</v>
      </c>
      <c r="G27" s="58">
        <v>25</v>
      </c>
      <c r="H27" t="str">
        <f t="shared" si="2"/>
        <v>Tischlereitechnik - Schwerpunkt Produktion</v>
      </c>
      <c r="I27">
        <f t="shared" si="3"/>
        <v>463</v>
      </c>
    </row>
    <row r="28" spans="1:9" ht="15">
      <c r="A28" s="55" t="s">
        <v>68</v>
      </c>
      <c r="B28" s="58" t="str">
        <f>VLOOKUP(A28,Überleitungstabelle!$1:$1048576,2,FALSE)</f>
        <v>Brau- und Getränketechnik</v>
      </c>
      <c r="C28" s="58">
        <f>VLOOKUP(Auswahl_Bundesland&amp;A28,Daten_männlich!$1:$1048576,2,FALSE)</f>
        <v>28</v>
      </c>
      <c r="D28" s="58">
        <f t="shared" si="0"/>
        <v>53</v>
      </c>
      <c r="E28" s="58">
        <f t="shared" si="1"/>
        <v>53028</v>
      </c>
      <c r="G28" s="58">
        <v>26</v>
      </c>
      <c r="H28" t="str">
        <f t="shared" si="2"/>
        <v>Verwaltungsassistent</v>
      </c>
      <c r="I28">
        <f t="shared" si="3"/>
        <v>462</v>
      </c>
    </row>
    <row r="29" spans="1:9" ht="15">
      <c r="A29" s="55" t="s">
        <v>69</v>
      </c>
      <c r="B29" s="58" t="str">
        <f>VLOOKUP(A29,Überleitungstabelle!$1:$1048576,2,FALSE)</f>
        <v>Brunnen- und Grundbau</v>
      </c>
      <c r="C29" s="58">
        <f>VLOOKUP(Auswahl_Bundesland&amp;A29,Daten_männlich!$1:$1048576,2,FALSE)</f>
        <v>29</v>
      </c>
      <c r="D29" s="58">
        <f t="shared" si="0"/>
        <v>11</v>
      </c>
      <c r="E29" s="58">
        <f t="shared" si="1"/>
        <v>11029</v>
      </c>
      <c r="G29" s="58">
        <v>27</v>
      </c>
      <c r="H29" t="str">
        <f t="shared" si="2"/>
        <v>Speditionskaufmann</v>
      </c>
      <c r="I29">
        <f t="shared" si="3"/>
        <v>461</v>
      </c>
    </row>
    <row r="30" spans="1:9" ht="15">
      <c r="A30" s="55" t="s">
        <v>70</v>
      </c>
      <c r="B30" s="58" t="str">
        <f>VLOOKUP(A30,Überleitungstabelle!$1:$1048576,2,FALSE)</f>
        <v>Buch- und Medienwirtschaft</v>
      </c>
      <c r="C30" s="58">
        <f>VLOOKUP(Auswahl_Bundesland&amp;A30,Daten_männlich!$1:$1048576,2,FALSE)</f>
        <v>30</v>
      </c>
      <c r="D30" s="58">
        <f t="shared" si="0"/>
        <v>14</v>
      </c>
      <c r="E30" s="58">
        <f t="shared" si="1"/>
        <v>14030</v>
      </c>
      <c r="G30" s="58">
        <v>28</v>
      </c>
      <c r="H30" t="str">
        <f t="shared" si="2"/>
        <v>Friseur (Stylist)</v>
      </c>
      <c r="I30">
        <f t="shared" si="3"/>
        <v>441</v>
      </c>
    </row>
    <row r="31" spans="1:9" ht="15">
      <c r="A31" s="55" t="s">
        <v>71</v>
      </c>
      <c r="B31" s="58" t="str">
        <f>VLOOKUP(A31,Überleitungstabelle!$1:$1048576,2,FALSE)</f>
        <v>Buchbindetechnik und Postpresstechnologie</v>
      </c>
      <c r="C31" s="58">
        <f>VLOOKUP(Auswahl_Bundesland&amp;A31,Daten_männlich!$1:$1048576,2,FALSE)</f>
        <v>31</v>
      </c>
      <c r="D31" s="58">
        <f t="shared" si="0"/>
        <v>19</v>
      </c>
      <c r="E31" s="58">
        <f t="shared" si="1"/>
        <v>19031</v>
      </c>
      <c r="G31" s="58">
        <v>29</v>
      </c>
      <c r="H31" t="str">
        <f t="shared" si="2"/>
        <v>Spengler</v>
      </c>
      <c r="I31">
        <f t="shared" si="3"/>
        <v>437</v>
      </c>
    </row>
    <row r="32" spans="1:9" ht="15">
      <c r="A32" s="55" t="s">
        <v>72</v>
      </c>
      <c r="B32" s="58" t="str">
        <f>VLOOKUP(A32,Überleitungstabelle!$1:$1048576,2,FALSE)</f>
        <v>Büchsenmacher</v>
      </c>
      <c r="C32" s="58">
        <f>VLOOKUP(Auswahl_Bundesland&amp;A32,Daten_männlich!$1:$1048576,2,FALSE)</f>
        <v>32</v>
      </c>
      <c r="D32" s="58">
        <f t="shared" si="0"/>
        <v>6</v>
      </c>
      <c r="E32" s="58">
        <f t="shared" si="1"/>
        <v>6032</v>
      </c>
      <c r="G32" s="58">
        <v>30</v>
      </c>
      <c r="H32" t="str">
        <f t="shared" si="2"/>
        <v>Großhandelskaufmann</v>
      </c>
      <c r="I32">
        <f t="shared" si="3"/>
        <v>433</v>
      </c>
    </row>
    <row r="33" spans="1:9" ht="15">
      <c r="A33" s="55" t="s">
        <v>73</v>
      </c>
      <c r="B33" s="58" t="str">
        <f>VLOOKUP(A33,Überleitungstabelle!$1:$1048576,2,FALSE)</f>
        <v>Bürokaufmann</v>
      </c>
      <c r="C33" s="58">
        <f>VLOOKUP(Auswahl_Bundesland&amp;A33,Daten_männlich!$1:$1048576,2,FALSE)</f>
        <v>33</v>
      </c>
      <c r="D33" s="58">
        <f t="shared" si="0"/>
        <v>832</v>
      </c>
      <c r="E33" s="58">
        <f t="shared" si="1"/>
        <v>832033</v>
      </c>
      <c r="G33" s="58">
        <v>31</v>
      </c>
      <c r="H33" t="str">
        <f t="shared" si="2"/>
        <v>Kälteanlagentechnik</v>
      </c>
      <c r="I33">
        <f t="shared" si="3"/>
        <v>407</v>
      </c>
    </row>
    <row r="34" spans="1:9" ht="15">
      <c r="A34" s="55" t="s">
        <v>75</v>
      </c>
      <c r="B34" s="58" t="str">
        <f>VLOOKUP(A34,Überleitungstabelle!$1:$1048576,2,FALSE)</f>
        <v>Chemieverfahrenstechnik</v>
      </c>
      <c r="C34" s="58">
        <f>VLOOKUP(Auswahl_Bundesland&amp;A34,Daten_männlich!$1:$1048576,2,FALSE)</f>
        <v>34</v>
      </c>
      <c r="D34" s="58">
        <f t="shared" si="0"/>
        <v>212</v>
      </c>
      <c r="E34" s="58">
        <f t="shared" si="1"/>
        <v>212034</v>
      </c>
      <c r="G34" s="58">
        <v>32</v>
      </c>
      <c r="H34" t="str">
        <f t="shared" si="2"/>
        <v>Bankkaufmann</v>
      </c>
      <c r="I34">
        <f t="shared" si="3"/>
        <v>404</v>
      </c>
    </row>
    <row r="35" spans="1:9" ht="15">
      <c r="A35" s="55" t="s">
        <v>77</v>
      </c>
      <c r="B35" s="58" t="str">
        <f>VLOOKUP(A35,Überleitungstabelle!$1:$1048576,2,FALSE)</f>
        <v>Chocolatier</v>
      </c>
      <c r="C35" s="58">
        <f>VLOOKUP(Auswahl_Bundesland&amp;A35,Daten_männlich!$1:$1048576,2,FALSE)</f>
        <v>35</v>
      </c>
      <c r="D35" s="58">
        <f t="shared" si="0"/>
        <v>4</v>
      </c>
      <c r="E35" s="58">
        <f t="shared" si="1"/>
        <v>4035</v>
      </c>
      <c r="G35" s="58">
        <v>33</v>
      </c>
      <c r="H35" t="str">
        <f t="shared" si="2"/>
        <v>Metallbearbeitung</v>
      </c>
      <c r="I35">
        <f t="shared" si="3"/>
        <v>370</v>
      </c>
    </row>
    <row r="36" spans="1:9" ht="15">
      <c r="A36" s="55" t="s">
        <v>78</v>
      </c>
      <c r="B36" s="58" t="str">
        <f>VLOOKUP(A36,Überleitungstabelle!$1:$1048576,2,FALSE)</f>
        <v>Dachdecker</v>
      </c>
      <c r="C36" s="58">
        <f>VLOOKUP(Auswahl_Bundesland&amp;A36,Daten_männlich!$1:$1048576,2,FALSE)</f>
        <v>36</v>
      </c>
      <c r="D36" s="58">
        <f t="shared" si="0"/>
        <v>659</v>
      </c>
      <c r="E36" s="58">
        <f t="shared" si="1"/>
        <v>659036</v>
      </c>
      <c r="G36" s="58">
        <v>34</v>
      </c>
      <c r="H36" t="str">
        <f t="shared" si="2"/>
        <v>Zimmereitechnik</v>
      </c>
      <c r="I36">
        <f t="shared" si="3"/>
        <v>343</v>
      </c>
    </row>
    <row r="37" spans="1:9" ht="15">
      <c r="A37" s="55" t="s">
        <v>79</v>
      </c>
      <c r="B37" s="58" t="str">
        <f>VLOOKUP(A37,Überleitungstabelle!$1:$1048576,2,FALSE)</f>
        <v>Destillateur</v>
      </c>
      <c r="C37" s="58">
        <f>VLOOKUP(Auswahl_Bundesland&amp;A37,Daten_männlich!$1:$1048576,2,FALSE)</f>
        <v>37</v>
      </c>
      <c r="D37" s="58">
        <f t="shared" si="0"/>
        <v>2</v>
      </c>
      <c r="E37" s="58">
        <f t="shared" si="1"/>
        <v>2037</v>
      </c>
      <c r="G37" s="58">
        <v>35</v>
      </c>
      <c r="H37" t="str">
        <f t="shared" si="2"/>
        <v>Platten- und Fliesenleger</v>
      </c>
      <c r="I37">
        <f t="shared" si="3"/>
        <v>333</v>
      </c>
    </row>
    <row r="38" spans="1:9" ht="15">
      <c r="A38" s="55" t="s">
        <v>80</v>
      </c>
      <c r="B38" s="58" t="str">
        <f>VLOOKUP(A38,Überleitungstabelle!$1:$1048576,2,FALSE)</f>
        <v>Drogist</v>
      </c>
      <c r="C38" s="58">
        <f>VLOOKUP(Auswahl_Bundesland&amp;A38,Daten_männlich!$1:$1048576,2,FALSE)</f>
        <v>38</v>
      </c>
      <c r="D38" s="58">
        <f t="shared" si="0"/>
        <v>10</v>
      </c>
      <c r="E38" s="58">
        <f t="shared" si="1"/>
        <v>10038</v>
      </c>
      <c r="G38" s="58">
        <v>36</v>
      </c>
      <c r="H38" t="str">
        <f t="shared" si="2"/>
        <v>Garten- und Grünflächengestaltung</v>
      </c>
      <c r="I38">
        <f t="shared" si="3"/>
        <v>333</v>
      </c>
    </row>
    <row r="39" spans="1:9" ht="15">
      <c r="A39" s="55" t="s">
        <v>81</v>
      </c>
      <c r="B39" s="58" t="str">
        <f>VLOOKUP(A39,Überleitungstabelle!$1:$1048576,2,FALSE)</f>
        <v>Drucktechnik</v>
      </c>
      <c r="C39" s="58">
        <f>VLOOKUP(Auswahl_Bundesland&amp;A39,Daten_männlich!$1:$1048576,2,FALSE)</f>
        <v>39</v>
      </c>
      <c r="D39" s="58">
        <f t="shared" si="0"/>
        <v>105</v>
      </c>
      <c r="E39" s="58">
        <f t="shared" si="1"/>
        <v>105039</v>
      </c>
      <c r="G39" s="58">
        <v>37</v>
      </c>
      <c r="H39" t="str">
        <f t="shared" si="2"/>
        <v>Hotel- und Gastgewerbeassistent</v>
      </c>
      <c r="I39">
        <f t="shared" si="3"/>
        <v>319</v>
      </c>
    </row>
    <row r="40" spans="1:9" ht="15">
      <c r="A40" s="55" t="s">
        <v>82</v>
      </c>
      <c r="B40" s="58" t="str">
        <f>VLOOKUP(A40,Überleitungstabelle!$1:$1048576,2,FALSE)</f>
        <v>Druckvorstufentechniker</v>
      </c>
      <c r="C40" s="58">
        <f>VLOOKUP(Auswahl_Bundesland&amp;A40,Daten_männlich!$1:$1048576,2,FALSE)</f>
        <v>40</v>
      </c>
      <c r="D40" s="58">
        <f t="shared" si="0"/>
        <v>25</v>
      </c>
      <c r="E40" s="58">
        <f t="shared" si="1"/>
        <v>25040</v>
      </c>
      <c r="G40" s="58">
        <v>38</v>
      </c>
      <c r="H40" t="str">
        <f t="shared" si="2"/>
        <v>Konstrukteur</v>
      </c>
      <c r="I40">
        <f t="shared" si="3"/>
        <v>315</v>
      </c>
    </row>
    <row r="41" spans="1:9" ht="15">
      <c r="A41" s="55" t="s">
        <v>83</v>
      </c>
      <c r="B41" s="58" t="str">
        <f>VLOOKUP(A41,Überleitungstabelle!$1:$1048576,2,FALSE)</f>
        <v>E-Commerce-Kaufmann</v>
      </c>
      <c r="C41" s="58">
        <f>VLOOKUP(Auswahl_Bundesland&amp;A41,Daten_männlich!$1:$1048576,2,FALSE)</f>
        <v>41</v>
      </c>
      <c r="D41" s="58">
        <f t="shared" si="0"/>
        <v>116</v>
      </c>
      <c r="E41" s="58">
        <f t="shared" si="1"/>
        <v>116041</v>
      </c>
      <c r="G41" s="58">
        <v>39</v>
      </c>
      <c r="H41" t="str">
        <f t="shared" si="2"/>
        <v>Versicherungskaufmann</v>
      </c>
      <c r="I41">
        <f t="shared" si="3"/>
        <v>275</v>
      </c>
    </row>
    <row r="42" spans="1:9" ht="15">
      <c r="A42" s="55" t="s">
        <v>84</v>
      </c>
      <c r="B42" s="58" t="str">
        <f>VLOOKUP(A42,Überleitungstabelle!$1:$1048576,2,FALSE)</f>
        <v>EDV-Kaufmann</v>
      </c>
      <c r="C42" s="58">
        <f>VLOOKUP(Auswahl_Bundesland&amp;A42,Daten_männlich!$1:$1048576,2,FALSE)</f>
        <v>42</v>
      </c>
      <c r="D42" s="58">
        <f t="shared" si="0"/>
        <v>33</v>
      </c>
      <c r="E42" s="58">
        <f t="shared" si="1"/>
        <v>33042</v>
      </c>
      <c r="G42" s="58">
        <v>40</v>
      </c>
      <c r="H42" t="str">
        <f t="shared" si="2"/>
        <v>Seilbahntechnik</v>
      </c>
      <c r="I42">
        <f t="shared" si="3"/>
        <v>262</v>
      </c>
    </row>
    <row r="43" spans="1:9" ht="15">
      <c r="A43" s="55" t="s">
        <v>85</v>
      </c>
      <c r="B43" s="58" t="str">
        <f>VLOOKUP(A43,Überleitungstabelle!$1:$1048576,2,FALSE)</f>
        <v>Einkäufer</v>
      </c>
      <c r="C43" s="58">
        <f>VLOOKUP(Auswahl_Bundesland&amp;A43,Daten_männlich!$1:$1048576,2,FALSE)</f>
        <v>43</v>
      </c>
      <c r="D43" s="58">
        <f t="shared" si="0"/>
        <v>25</v>
      </c>
      <c r="E43" s="58">
        <f t="shared" si="1"/>
        <v>25043</v>
      </c>
      <c r="G43" s="58">
        <v>41</v>
      </c>
      <c r="H43" t="str">
        <f t="shared" si="2"/>
        <v>Gleisbautechnik</v>
      </c>
      <c r="I43">
        <f t="shared" si="3"/>
        <v>260</v>
      </c>
    </row>
    <row r="44" spans="1:9" ht="15">
      <c r="A44" s="55" t="s">
        <v>86</v>
      </c>
      <c r="B44" s="58" t="str">
        <f>VLOOKUP(A44,Überleitungstabelle!$1:$1048576,2,FALSE)</f>
        <v>Einzelhandel</v>
      </c>
      <c r="C44" s="58">
        <f>VLOOKUP(Auswahl_Bundesland&amp;A44,Daten_männlich!$1:$1048576,2,FALSE)</f>
        <v>44</v>
      </c>
      <c r="D44" s="58">
        <f t="shared" si="0"/>
        <v>4598</v>
      </c>
      <c r="E44" s="58">
        <f t="shared" si="1"/>
        <v>4598044</v>
      </c>
      <c r="G44" s="58">
        <v>42</v>
      </c>
      <c r="H44" t="str">
        <f t="shared" si="2"/>
        <v>Technischer Zeichner</v>
      </c>
      <c r="I44">
        <f t="shared" si="3"/>
        <v>251</v>
      </c>
    </row>
    <row r="45" spans="1:9" ht="15">
      <c r="A45" s="55" t="s">
        <v>88</v>
      </c>
      <c r="B45" s="58" t="str">
        <f>VLOOKUP(A45,Überleitungstabelle!$1:$1048576,2,FALSE)</f>
        <v>Elektronik</v>
      </c>
      <c r="C45" s="58">
        <f>VLOOKUP(Auswahl_Bundesland&amp;A45,Daten_männlich!$1:$1048576,2,FALSE)</f>
        <v>45</v>
      </c>
      <c r="D45" s="58">
        <f t="shared" si="0"/>
        <v>557</v>
      </c>
      <c r="E45" s="58">
        <f t="shared" si="1"/>
        <v>557045</v>
      </c>
      <c r="G45" s="58">
        <v>43</v>
      </c>
      <c r="H45" t="str">
        <f t="shared" si="2"/>
        <v>Labortechnik</v>
      </c>
      <c r="I45">
        <f t="shared" si="3"/>
        <v>244</v>
      </c>
    </row>
    <row r="46" spans="1:9" ht="15">
      <c r="A46" s="55" t="s">
        <v>89</v>
      </c>
      <c r="B46" s="58" t="str">
        <f>VLOOKUP(A46,Überleitungstabelle!$1:$1048576,2,FALSE)</f>
        <v>Elektrotechnik</v>
      </c>
      <c r="C46" s="58">
        <f>VLOOKUP(Auswahl_Bundesland&amp;A46,Daten_männlich!$1:$1048576,2,FALSE)</f>
        <v>46</v>
      </c>
      <c r="D46" s="58">
        <f t="shared" si="0"/>
        <v>9030</v>
      </c>
      <c r="E46" s="58">
        <f t="shared" si="1"/>
        <v>9030046</v>
      </c>
      <c r="G46" s="58">
        <v>44</v>
      </c>
      <c r="H46" t="str">
        <f t="shared" si="2"/>
        <v>Bäckerei</v>
      </c>
      <c r="I46">
        <f t="shared" si="3"/>
        <v>244</v>
      </c>
    </row>
    <row r="47" spans="1:9" ht="15">
      <c r="A47" s="55" t="s">
        <v>90</v>
      </c>
      <c r="B47" s="58" t="str">
        <f>VLOOKUP(A47,Überleitungstabelle!$1:$1048576,2,FALSE)</f>
        <v>Entsorgungs- und Recyclingfachkraft</v>
      </c>
      <c r="C47" s="58">
        <f>VLOOKUP(Auswahl_Bundesland&amp;A47,Daten_männlich!$1:$1048576,2,FALSE)</f>
        <v>47</v>
      </c>
      <c r="D47" s="58">
        <f t="shared" si="0"/>
        <v>21</v>
      </c>
      <c r="E47" s="58">
        <f t="shared" si="1"/>
        <v>21047</v>
      </c>
      <c r="G47" s="58">
        <v>45</v>
      </c>
      <c r="H47" t="str">
        <f t="shared" si="2"/>
        <v>Fleischverarbeitung</v>
      </c>
      <c r="I47">
        <f t="shared" si="3"/>
        <v>241</v>
      </c>
    </row>
    <row r="48" spans="1:9" ht="15">
      <c r="A48" s="55" t="s">
        <v>91</v>
      </c>
      <c r="B48" s="58" t="str">
        <f>VLOOKUP(A48,Überleitungstabelle!$1:$1048576,2,FALSE)</f>
        <v>Eventkaufmann</v>
      </c>
      <c r="C48" s="58">
        <f>VLOOKUP(Auswahl_Bundesland&amp;A48,Daten_männlich!$1:$1048576,2,FALSE)</f>
        <v>48</v>
      </c>
      <c r="D48" s="58">
        <f t="shared" si="0"/>
        <v>4</v>
      </c>
      <c r="E48" s="58">
        <f t="shared" si="1"/>
        <v>4048</v>
      </c>
      <c r="G48" s="58">
        <v>46</v>
      </c>
      <c r="H48" t="str">
        <f t="shared" si="2"/>
        <v>Rauchfangkehrer</v>
      </c>
      <c r="I48">
        <f t="shared" si="3"/>
        <v>240</v>
      </c>
    </row>
    <row r="49" spans="1:9" ht="15">
      <c r="A49" s="55" t="s">
        <v>92</v>
      </c>
      <c r="B49" s="58" t="str">
        <f>VLOOKUP(A49,Überleitungstabelle!$1:$1048576,2,FALSE)</f>
        <v>Fahrradmechatronik</v>
      </c>
      <c r="C49" s="58">
        <f>VLOOKUP(Auswahl_Bundesland&amp;A49,Daten_männlich!$1:$1048576,2,FALSE)</f>
        <v>49</v>
      </c>
      <c r="D49" s="58">
        <f t="shared" si="0"/>
        <v>165</v>
      </c>
      <c r="E49" s="58">
        <f t="shared" si="1"/>
        <v>165049</v>
      </c>
      <c r="G49" s="58">
        <v>47</v>
      </c>
      <c r="H49" t="str">
        <f t="shared" si="2"/>
        <v>Kunststoffverfahrenstechnik</v>
      </c>
      <c r="I49">
        <f t="shared" si="3"/>
        <v>216</v>
      </c>
    </row>
    <row r="50" spans="1:9" ht="15">
      <c r="A50" s="55" t="s">
        <v>93</v>
      </c>
      <c r="B50" s="58" t="str">
        <f>VLOOKUP(A50,Überleitungstabelle!$1:$1048576,2,FALSE)</f>
        <v>Faserverbundtechnik</v>
      </c>
      <c r="C50" s="58">
        <f>VLOOKUP(Auswahl_Bundesland&amp;A50,Daten_männlich!$1:$1048576,2,FALSE)</f>
        <v>50</v>
      </c>
      <c r="D50" s="58">
        <f t="shared" si="0"/>
        <v>15</v>
      </c>
      <c r="E50" s="58">
        <f t="shared" si="1"/>
        <v>15050</v>
      </c>
      <c r="G50" s="58">
        <v>48</v>
      </c>
      <c r="H50" t="str">
        <f t="shared" si="2"/>
        <v>Chemieverfahrenstechnik</v>
      </c>
      <c r="I50">
        <f t="shared" si="3"/>
        <v>212</v>
      </c>
    </row>
    <row r="51" spans="1:9" ht="15">
      <c r="A51" s="55" t="s">
        <v>94</v>
      </c>
      <c r="B51" s="58" t="str">
        <f>VLOOKUP(A51,Überleitungstabelle!$1:$1048576,2,FALSE)</f>
        <v>Fassbinder</v>
      </c>
      <c r="C51" s="58">
        <f>VLOOKUP(Auswahl_Bundesland&amp;A51,Daten_männlich!$1:$1048576,2,FALSE)</f>
        <v>51</v>
      </c>
      <c r="D51" s="58">
        <f t="shared" si="0"/>
        <v>6</v>
      </c>
      <c r="E51" s="58">
        <f t="shared" si="1"/>
        <v>6051</v>
      </c>
      <c r="G51" s="58">
        <v>49</v>
      </c>
      <c r="H51" t="str">
        <f t="shared" si="2"/>
        <v>Straßenerhaltungsfachkraft</v>
      </c>
      <c r="I51">
        <f t="shared" si="3"/>
        <v>192</v>
      </c>
    </row>
    <row r="52" spans="1:9" ht="15">
      <c r="A52" s="55" t="s">
        <v>96</v>
      </c>
      <c r="B52" s="58" t="str">
        <f>VLOOKUP(A52,Überleitungstabelle!$1:$1048576,2,FALSE)</f>
        <v>Feinoptik</v>
      </c>
      <c r="C52" s="58">
        <f>VLOOKUP(Auswahl_Bundesland&amp;A52,Daten_männlich!$1:$1048576,2,FALSE)</f>
        <v>52</v>
      </c>
      <c r="D52" s="58">
        <f t="shared" si="0"/>
        <v>7</v>
      </c>
      <c r="E52" s="58">
        <f t="shared" si="1"/>
        <v>7052</v>
      </c>
      <c r="G52" s="58">
        <v>50</v>
      </c>
      <c r="H52" t="str">
        <f t="shared" si="2"/>
        <v>Bodenleger</v>
      </c>
      <c r="I52">
        <f t="shared" si="3"/>
        <v>189</v>
      </c>
    </row>
    <row r="53" spans="1:9" ht="15">
      <c r="A53" s="55" t="s">
        <v>97</v>
      </c>
      <c r="B53" s="58" t="str">
        <f>VLOOKUP(A53,Überleitungstabelle!$1:$1048576,2,FALSE)</f>
        <v>Fertigteilhausbau</v>
      </c>
      <c r="C53" s="58">
        <f>VLOOKUP(Auswahl_Bundesland&amp;A53,Daten_männlich!$1:$1048576,2,FALSE)</f>
        <v>53</v>
      </c>
      <c r="D53" s="58">
        <f t="shared" si="0"/>
        <v>90</v>
      </c>
      <c r="E53" s="58">
        <f t="shared" si="1"/>
        <v>90053</v>
      </c>
      <c r="G53" s="58">
        <v>51</v>
      </c>
      <c r="H53" t="str">
        <f t="shared" si="2"/>
        <v>Holztechnik</v>
      </c>
      <c r="I53">
        <f t="shared" si="3"/>
        <v>171</v>
      </c>
    </row>
    <row r="54" spans="1:9" ht="15">
      <c r="A54" s="55" t="s">
        <v>98</v>
      </c>
      <c r="B54" s="58" t="str">
        <f>VLOOKUP(A54,Überleitungstabelle!$1:$1048576,2,FALSE)</f>
        <v xml:space="preserve">Fertigungsmesstechnik </v>
      </c>
      <c r="C54" s="58">
        <f>VLOOKUP(Auswahl_Bundesland&amp;A54,Daten_männlich!$1:$1048576,2,FALSE)</f>
        <v>54</v>
      </c>
      <c r="D54" s="58">
        <f t="shared" si="0"/>
        <v>49</v>
      </c>
      <c r="E54" s="58">
        <f t="shared" si="1"/>
        <v>49054</v>
      </c>
      <c r="G54" s="58">
        <v>52</v>
      </c>
      <c r="H54" t="str">
        <f t="shared" si="2"/>
        <v>Bautechnischer Zeichner</v>
      </c>
      <c r="I54">
        <f t="shared" si="3"/>
        <v>171</v>
      </c>
    </row>
    <row r="55" spans="1:9" ht="15">
      <c r="A55" s="55" t="s">
        <v>99</v>
      </c>
      <c r="B55" s="58" t="str">
        <f>VLOOKUP(A55,Überleitungstabelle!$1:$1048576,2,FALSE)</f>
        <v>Finanz- und Rechnungswesenassistenz</v>
      </c>
      <c r="C55" s="58">
        <f>VLOOKUP(Auswahl_Bundesland&amp;A55,Daten_männlich!$1:$1048576,2,FALSE)</f>
        <v>55</v>
      </c>
      <c r="D55" s="58">
        <f t="shared" si="0"/>
        <v>53</v>
      </c>
      <c r="E55" s="58">
        <f t="shared" si="1"/>
        <v>53055</v>
      </c>
      <c r="G55" s="58">
        <v>53</v>
      </c>
      <c r="H55" t="str">
        <f t="shared" si="2"/>
        <v>Fahrradmechatronik</v>
      </c>
      <c r="I55">
        <f t="shared" si="3"/>
        <v>165</v>
      </c>
    </row>
    <row r="56" spans="1:9" ht="15">
      <c r="A56" s="55" t="s">
        <v>100</v>
      </c>
      <c r="B56" s="58" t="str">
        <f>VLOOKUP(A56,Überleitungstabelle!$1:$1048576,2,FALSE)</f>
        <v>Finanzdienstleistungskaufmann</v>
      </c>
      <c r="C56" s="58">
        <f>VLOOKUP(Auswahl_Bundesland&amp;A56,Daten_männlich!$1:$1048576,2,FALSE)</f>
        <v>56</v>
      </c>
      <c r="D56" s="58">
        <f t="shared" si="0"/>
        <v>21</v>
      </c>
      <c r="E56" s="58">
        <f t="shared" si="1"/>
        <v>21056</v>
      </c>
      <c r="G56" s="58">
        <v>54</v>
      </c>
      <c r="H56" t="str">
        <f t="shared" si="2"/>
        <v>Systemgastronomiefachkraft</v>
      </c>
      <c r="I56">
        <f t="shared" si="3"/>
        <v>162</v>
      </c>
    </row>
    <row r="57" spans="1:9" ht="15">
      <c r="A57" s="55" t="s">
        <v>101</v>
      </c>
      <c r="B57" s="58" t="str">
        <f>VLOOKUP(A57,Überleitungstabelle!$1:$1048576,2,FALSE)</f>
        <v>Fitnessbetreuung</v>
      </c>
      <c r="C57" s="58">
        <f>VLOOKUP(Auswahl_Bundesland&amp;A57,Daten_männlich!$1:$1048576,2,FALSE)</f>
        <v>57</v>
      </c>
      <c r="D57" s="58">
        <f t="shared" si="0"/>
        <v>89</v>
      </c>
      <c r="E57" s="58">
        <f t="shared" si="1"/>
        <v>89057</v>
      </c>
      <c r="G57" s="58">
        <v>55</v>
      </c>
      <c r="H57" t="str">
        <f t="shared" si="2"/>
        <v>Tischlereitechnik - Schwerpunkt Planung</v>
      </c>
      <c r="I57">
        <f t="shared" si="3"/>
        <v>159</v>
      </c>
    </row>
    <row r="58" spans="1:9" ht="15">
      <c r="A58" s="55" t="s">
        <v>103</v>
      </c>
      <c r="B58" s="58" t="str">
        <f>VLOOKUP(A58,Überleitungstabelle!$1:$1048576,2,FALSE)</f>
        <v>Fleischverarbeitung</v>
      </c>
      <c r="C58" s="58">
        <f>VLOOKUP(Auswahl_Bundesland&amp;A58,Daten_männlich!$1:$1048576,2,FALSE)</f>
        <v>58</v>
      </c>
      <c r="D58" s="58">
        <f t="shared" si="0"/>
        <v>241</v>
      </c>
      <c r="E58" s="58">
        <f t="shared" si="1"/>
        <v>241058</v>
      </c>
      <c r="G58" s="58">
        <v>56</v>
      </c>
      <c r="H58" t="str">
        <f t="shared" si="2"/>
        <v>Lackiertechnik</v>
      </c>
      <c r="I58">
        <f t="shared" si="3"/>
        <v>158</v>
      </c>
    </row>
    <row r="59" spans="1:9" ht="15">
      <c r="A59" s="55" t="s">
        <v>104</v>
      </c>
      <c r="B59" s="58" t="str">
        <f>VLOOKUP(A59,Überleitungstabelle!$1:$1048576,2,FALSE)</f>
        <v>Fleischverkauf</v>
      </c>
      <c r="C59" s="58">
        <f>VLOOKUP(Auswahl_Bundesland&amp;A59,Daten_männlich!$1:$1048576,2,FALSE)</f>
        <v>59</v>
      </c>
      <c r="D59" s="58">
        <f t="shared" si="0"/>
        <v>2</v>
      </c>
      <c r="E59" s="58">
        <f t="shared" si="1"/>
        <v>2059</v>
      </c>
      <c r="G59" s="58">
        <v>57</v>
      </c>
      <c r="H59" t="str">
        <f t="shared" si="2"/>
        <v>Medienfachkraft</v>
      </c>
      <c r="I59">
        <f t="shared" si="3"/>
        <v>156</v>
      </c>
    </row>
    <row r="60" spans="1:9" ht="15">
      <c r="A60" s="55" t="s">
        <v>105</v>
      </c>
      <c r="B60" s="58" t="str">
        <f>VLOOKUP(A60,Überleitungstabelle!$1:$1048576,2,FALSE)</f>
        <v>Florist</v>
      </c>
      <c r="C60" s="58">
        <f>VLOOKUP(Auswahl_Bundesland&amp;A60,Daten_männlich!$1:$1048576,2,FALSE)</f>
        <v>60</v>
      </c>
      <c r="D60" s="58">
        <f t="shared" si="0"/>
        <v>9</v>
      </c>
      <c r="E60" s="58">
        <f t="shared" si="1"/>
        <v>9060</v>
      </c>
      <c r="G60" s="58">
        <v>58</v>
      </c>
      <c r="H60" t="str">
        <f t="shared" si="2"/>
        <v>Augenoptik</v>
      </c>
      <c r="I60">
        <f t="shared" si="3"/>
        <v>154</v>
      </c>
    </row>
    <row r="61" spans="1:9" ht="15">
      <c r="A61" s="55" t="s">
        <v>106</v>
      </c>
      <c r="B61" s="58" t="str">
        <f>VLOOKUP(A61,Überleitungstabelle!$1:$1048576,2,FALSE)</f>
        <v>Forsttechnik</v>
      </c>
      <c r="C61" s="58">
        <f>VLOOKUP(Auswahl_Bundesland&amp;A61,Daten_männlich!$1:$1048576,2,FALSE)</f>
        <v>61</v>
      </c>
      <c r="D61" s="58">
        <f t="shared" si="0"/>
        <v>30</v>
      </c>
      <c r="E61" s="58">
        <f t="shared" si="1"/>
        <v>30061</v>
      </c>
      <c r="G61" s="58">
        <v>59</v>
      </c>
      <c r="H61" t="str">
        <f t="shared" si="2"/>
        <v>Industriekaufmann</v>
      </c>
      <c r="I61">
        <f t="shared" si="3"/>
        <v>142</v>
      </c>
    </row>
    <row r="62" spans="1:9" ht="15">
      <c r="A62" s="55" t="s">
        <v>107</v>
      </c>
      <c r="B62" s="58" t="str">
        <f>VLOOKUP(A62,Überleitungstabelle!$1:$1048576,2,FALSE)</f>
        <v>Foto- und Multimediakaufmann</v>
      </c>
      <c r="C62" s="58">
        <f>VLOOKUP(Auswahl_Bundesland&amp;A62,Daten_männlich!$1:$1048576,2,FALSE)</f>
        <v>62</v>
      </c>
      <c r="D62" s="58">
        <f t="shared" si="0"/>
        <v>12</v>
      </c>
      <c r="E62" s="58">
        <f t="shared" si="1"/>
        <v>12062</v>
      </c>
      <c r="G62" s="58">
        <v>60</v>
      </c>
      <c r="H62" t="str">
        <f t="shared" si="2"/>
        <v>Glasbautechnik</v>
      </c>
      <c r="I62">
        <f t="shared" si="3"/>
        <v>142</v>
      </c>
    </row>
    <row r="63" spans="1:9" ht="15">
      <c r="A63" s="55" t="s">
        <v>108</v>
      </c>
      <c r="B63" s="58" t="str">
        <f>VLOOKUP(A63,Überleitungstabelle!$1:$1048576,2,FALSE)</f>
        <v>Friedhofs- und Ziergärtner</v>
      </c>
      <c r="C63" s="58">
        <f>VLOOKUP(Auswahl_Bundesland&amp;A63,Daten_männlich!$1:$1048576,2,FALSE)</f>
        <v>63</v>
      </c>
      <c r="D63" s="58">
        <f t="shared" si="0"/>
        <v>5</v>
      </c>
      <c r="E63" s="58">
        <f t="shared" si="1"/>
        <v>5063</v>
      </c>
      <c r="G63" s="58">
        <v>61</v>
      </c>
      <c r="H63" t="str">
        <f t="shared" si="2"/>
        <v>Kunststofftechnologie</v>
      </c>
      <c r="I63">
        <f t="shared" si="3"/>
        <v>140</v>
      </c>
    </row>
    <row r="64" spans="1:9" ht="15">
      <c r="A64" s="55" t="s">
        <v>109</v>
      </c>
      <c r="B64" s="58" t="str">
        <f>VLOOKUP(A64,Überleitungstabelle!$1:$1048576,2,FALSE)</f>
        <v>Friseur (Stylist)</v>
      </c>
      <c r="C64" s="58">
        <f>VLOOKUP(Auswahl_Bundesland&amp;A64,Daten_männlich!$1:$1048576,2,FALSE)</f>
        <v>64</v>
      </c>
      <c r="D64" s="58">
        <f t="shared" si="0"/>
        <v>441</v>
      </c>
      <c r="E64" s="58">
        <f t="shared" si="1"/>
        <v>441064</v>
      </c>
      <c r="G64" s="58">
        <v>62</v>
      </c>
      <c r="H64" t="str">
        <f t="shared" si="2"/>
        <v>Konditorei (Zuckerbäckerei)</v>
      </c>
      <c r="I64">
        <f t="shared" si="3"/>
        <v>132</v>
      </c>
    </row>
    <row r="65" spans="1:9" ht="15">
      <c r="A65" s="55" t="s">
        <v>561</v>
      </c>
      <c r="B65" s="58" t="str">
        <f>VLOOKUP(A65,Überleitungstabelle!$1:$1048576,2,FALSE)</f>
        <v>Fußpflege (Podologie)</v>
      </c>
      <c r="C65" s="58">
        <f>VLOOKUP(Auswahl_Bundesland&amp;A65,Daten_männlich!$1:$1048576,2,FALSE)</f>
        <v>65</v>
      </c>
      <c r="D65" s="58">
        <f t="shared" si="0"/>
        <v>3</v>
      </c>
      <c r="E65" s="58">
        <f t="shared" si="1"/>
        <v>3065</v>
      </c>
      <c r="G65" s="58">
        <v>63</v>
      </c>
      <c r="H65" t="str">
        <f t="shared" si="2"/>
        <v>Veranstaltungstechnik</v>
      </c>
      <c r="I65">
        <f t="shared" si="3"/>
        <v>122</v>
      </c>
    </row>
    <row r="66" spans="1:9" ht="15">
      <c r="A66" s="55" t="s">
        <v>110</v>
      </c>
      <c r="B66" s="58" t="str">
        <f>VLOOKUP(A66,Überleitungstabelle!$1:$1048576,2,FALSE)</f>
        <v>Garten- und Grünflächengestaltung</v>
      </c>
      <c r="C66" s="58">
        <f>VLOOKUP(Auswahl_Bundesland&amp;A66,Daten_männlich!$1:$1048576,2,FALSE)</f>
        <v>66</v>
      </c>
      <c r="D66" s="58">
        <f t="shared" si="0"/>
        <v>333</v>
      </c>
      <c r="E66" s="58">
        <f t="shared" si="1"/>
        <v>333066</v>
      </c>
      <c r="G66" s="58">
        <v>64</v>
      </c>
      <c r="H66" t="str">
        <f t="shared" si="2"/>
        <v>Lebensmitteltechnik</v>
      </c>
      <c r="I66">
        <f t="shared" si="3"/>
        <v>119</v>
      </c>
    </row>
    <row r="67" spans="1:9" ht="15">
      <c r="A67" s="55" t="s">
        <v>111</v>
      </c>
      <c r="B67" s="58" t="str">
        <f>VLOOKUP(A67,Überleitungstabelle!$1:$1048576,2,FALSE)</f>
        <v>Gastronomiefachmann</v>
      </c>
      <c r="C67" s="58">
        <f>VLOOKUP(Auswahl_Bundesland&amp;A67,Daten_männlich!$1:$1048576,2,FALSE)</f>
        <v>67</v>
      </c>
      <c r="D67" s="58">
        <f t="shared" ref="D67:D130" si="4">IF(ISERROR(INDEX(Matrix_Daten_männlich,$C67,Spaltenindex)),"",INDEX(Matrix_Daten_männlich,$C67,Spaltenindex))</f>
        <v>539</v>
      </c>
      <c r="E67" s="58">
        <f t="shared" si="1"/>
        <v>539067</v>
      </c>
      <c r="G67" s="58">
        <v>65</v>
      </c>
      <c r="H67" t="str">
        <f t="shared" si="2"/>
        <v>Zahntechnik</v>
      </c>
      <c r="I67">
        <f t="shared" si="3"/>
        <v>117</v>
      </c>
    </row>
    <row r="68" spans="1:9" ht="15">
      <c r="A68" s="55" t="s">
        <v>112</v>
      </c>
      <c r="B68" s="58" t="str">
        <f>VLOOKUP(A68,Überleitungstabelle!$1:$1048576,2,FALSE)</f>
        <v>Geoinformationstechnik</v>
      </c>
      <c r="C68" s="58">
        <f>VLOOKUP(Auswahl_Bundesland&amp;A68,Daten_männlich!$1:$1048576,2,FALSE)</f>
        <v>68</v>
      </c>
      <c r="D68" s="58">
        <f t="shared" si="4"/>
        <v>9</v>
      </c>
      <c r="E68" s="58">
        <f t="shared" ref="E68:E131" si="5">IF(D68="","",D68*(1000)+ROW())</f>
        <v>9068</v>
      </c>
      <c r="G68" s="58">
        <v>66</v>
      </c>
      <c r="H68" t="str">
        <f t="shared" ref="H68:H131" si="6">IF(ISERROR(INDEX(B:B,MATCH(LARGE(E:E,$G68),E:E,))),"",INDEX(B:B,MATCH(LARGE(E:E,$G68),E:E,)))</f>
        <v>E-Commerce-Kaufmann</v>
      </c>
      <c r="I68">
        <f t="shared" ref="I68:I131" si="7">IF(ISERROR(INDEX(D:D,MATCH(LARGE(E:E,$G68),E:E,))),"",INDEX(D:D,MATCH(LARGE(E:E,$G68),E:E,)))</f>
        <v>116</v>
      </c>
    </row>
    <row r="69" spans="1:9" ht="15">
      <c r="A69" s="55" t="s">
        <v>114</v>
      </c>
      <c r="B69" s="58" t="str">
        <f>VLOOKUP(A69,Überleitungstabelle!$1:$1048576,2,FALSE)</f>
        <v>Gießereitechnik</v>
      </c>
      <c r="C69" s="58">
        <f>VLOOKUP(Auswahl_Bundesland&amp;A69,Daten_männlich!$1:$1048576,2,FALSE)</f>
        <v>69</v>
      </c>
      <c r="D69" s="58">
        <f t="shared" si="4"/>
        <v>23</v>
      </c>
      <c r="E69" s="58">
        <f t="shared" si="5"/>
        <v>23069</v>
      </c>
      <c r="G69" s="58">
        <v>67</v>
      </c>
      <c r="H69" t="str">
        <f t="shared" si="6"/>
        <v>Ofenbau- und Verlegetechnik</v>
      </c>
      <c r="I69">
        <f t="shared" si="7"/>
        <v>114</v>
      </c>
    </row>
    <row r="70" spans="1:9" ht="15">
      <c r="A70" s="55" t="s">
        <v>115</v>
      </c>
      <c r="B70" s="58" t="str">
        <f>VLOOKUP(A70,Überleitungstabelle!$1:$1048576,2,FALSE)</f>
        <v>Glasbautechnik</v>
      </c>
      <c r="C70" s="58">
        <f>VLOOKUP(Auswahl_Bundesland&amp;A70,Daten_männlich!$1:$1048576,2,FALSE)</f>
        <v>70</v>
      </c>
      <c r="D70" s="58">
        <f t="shared" si="4"/>
        <v>142</v>
      </c>
      <c r="E70" s="58">
        <f t="shared" si="5"/>
        <v>142070</v>
      </c>
      <c r="G70" s="58">
        <v>68</v>
      </c>
      <c r="H70" t="str">
        <f t="shared" si="6"/>
        <v>Pharmazeutisch-kaufmännische Assistenz</v>
      </c>
      <c r="I70">
        <f t="shared" si="7"/>
        <v>108</v>
      </c>
    </row>
    <row r="71" spans="1:9" ht="15">
      <c r="A71" s="55" t="s">
        <v>116</v>
      </c>
      <c r="B71" s="58" t="str">
        <f>VLOOKUP(A71,Überleitungstabelle!$1:$1048576,2,FALSE)</f>
        <v>Glasbläser und Glasinstrumentenerzeuger</v>
      </c>
      <c r="C71" s="58">
        <f>VLOOKUP(Auswahl_Bundesland&amp;A71,Daten_männlich!$1:$1048576,2,FALSE)</f>
        <v>71</v>
      </c>
      <c r="D71" s="58">
        <f t="shared" si="4"/>
        <v>0</v>
      </c>
      <c r="E71" s="58">
        <f t="shared" si="5"/>
        <v>71</v>
      </c>
      <c r="G71" s="58">
        <v>69</v>
      </c>
      <c r="H71" t="str">
        <f t="shared" si="6"/>
        <v>Drucktechnik</v>
      </c>
      <c r="I71">
        <f t="shared" si="7"/>
        <v>105</v>
      </c>
    </row>
    <row r="72" spans="1:9" ht="15">
      <c r="A72" s="55" t="s">
        <v>120</v>
      </c>
      <c r="B72" s="58" t="str">
        <f>VLOOKUP(A72,Überleitungstabelle!$1:$1048576,2,FALSE)</f>
        <v>Gold- und Silberschmied und Juwelier</v>
      </c>
      <c r="C72" s="58">
        <f>VLOOKUP(Auswahl_Bundesland&amp;A72,Daten_männlich!$1:$1048576,2,FALSE)</f>
        <v>72</v>
      </c>
      <c r="D72" s="58">
        <f t="shared" si="4"/>
        <v>13</v>
      </c>
      <c r="E72" s="58">
        <f t="shared" si="5"/>
        <v>13072</v>
      </c>
      <c r="G72" s="58">
        <v>70</v>
      </c>
      <c r="H72" t="str">
        <f t="shared" si="6"/>
        <v>Bautechnische Assistenz</v>
      </c>
      <c r="I72">
        <f t="shared" si="7"/>
        <v>105</v>
      </c>
    </row>
    <row r="73" spans="1:9" ht="15">
      <c r="A73" s="55" t="s">
        <v>122</v>
      </c>
      <c r="B73" s="58" t="str">
        <f>VLOOKUP(A73,Überleitungstabelle!$1:$1048576,2,FALSE)</f>
        <v>Großhandelskaufmann</v>
      </c>
      <c r="C73" s="58">
        <f>VLOOKUP(Auswahl_Bundesland&amp;A73,Daten_männlich!$1:$1048576,2,FALSE)</f>
        <v>73</v>
      </c>
      <c r="D73" s="58">
        <f t="shared" si="4"/>
        <v>433</v>
      </c>
      <c r="E73" s="58">
        <f t="shared" si="5"/>
        <v>433073</v>
      </c>
      <c r="G73" s="58">
        <v>71</v>
      </c>
      <c r="H73" t="str">
        <f t="shared" si="6"/>
        <v>Verpackungstechnik</v>
      </c>
      <c r="I73">
        <f t="shared" si="7"/>
        <v>96</v>
      </c>
    </row>
    <row r="74" spans="1:9" ht="15">
      <c r="A74" s="55" t="s">
        <v>123</v>
      </c>
      <c r="B74" s="58" t="str">
        <f>VLOOKUP(A74,Überleitungstabelle!$1:$1048576,2,FALSE)</f>
        <v>Hafner</v>
      </c>
      <c r="C74" s="58">
        <f>VLOOKUP(Auswahl_Bundesland&amp;A74,Daten_männlich!$1:$1048576,2,FALSE)</f>
        <v>74</v>
      </c>
      <c r="D74" s="58">
        <f t="shared" si="4"/>
        <v>32</v>
      </c>
      <c r="E74" s="58">
        <f t="shared" si="5"/>
        <v>32074</v>
      </c>
      <c r="G74" s="58">
        <v>72</v>
      </c>
      <c r="H74" t="str">
        <f t="shared" si="6"/>
        <v>Steuerassistenz</v>
      </c>
      <c r="I74">
        <f t="shared" si="7"/>
        <v>96</v>
      </c>
    </row>
    <row r="75" spans="1:9" ht="15">
      <c r="A75" s="55" t="s">
        <v>125</v>
      </c>
      <c r="B75" s="58" t="str">
        <f>VLOOKUP(A75,Überleitungstabelle!$1:$1048576,2,FALSE)</f>
        <v>Harmonikamacher</v>
      </c>
      <c r="C75" s="58">
        <f>VLOOKUP(Auswahl_Bundesland&amp;A75,Daten_männlich!$1:$1048576,2,FALSE)</f>
        <v>75</v>
      </c>
      <c r="D75" s="58">
        <f t="shared" si="4"/>
        <v>2</v>
      </c>
      <c r="E75" s="58">
        <f t="shared" si="5"/>
        <v>2075</v>
      </c>
      <c r="G75" s="58">
        <v>73</v>
      </c>
      <c r="H75" t="str">
        <f t="shared" si="6"/>
        <v>Vermessungs- und Geoinformationstechnik</v>
      </c>
      <c r="I75">
        <f t="shared" si="7"/>
        <v>95</v>
      </c>
    </row>
    <row r="76" spans="1:9" ht="15">
      <c r="A76" s="55" t="s">
        <v>562</v>
      </c>
      <c r="B76" s="58" t="str">
        <f>VLOOKUP(A76,Überleitungstabelle!$1:$1048576,2,FALSE)</f>
        <v>Hochbau</v>
      </c>
      <c r="C76" s="58">
        <f>VLOOKUP(Auswahl_Bundesland&amp;A76,Daten_männlich!$1:$1048576,2,FALSE)</f>
        <v>76</v>
      </c>
      <c r="D76" s="58">
        <f t="shared" si="4"/>
        <v>1617</v>
      </c>
      <c r="E76" s="58">
        <f t="shared" si="5"/>
        <v>1617076</v>
      </c>
      <c r="G76" s="58">
        <v>74</v>
      </c>
      <c r="H76" t="str">
        <f t="shared" si="6"/>
        <v>Reinigungstechnik</v>
      </c>
      <c r="I76">
        <f t="shared" si="7"/>
        <v>91</v>
      </c>
    </row>
    <row r="77" spans="1:9" ht="15">
      <c r="A77" s="55" t="s">
        <v>126</v>
      </c>
      <c r="B77" s="58" t="str">
        <f>VLOOKUP(A77,Überleitungstabelle!$1:$1048576,2,FALSE)</f>
        <v>Hochbauspezialist</v>
      </c>
      <c r="C77" s="58">
        <f>VLOOKUP(Auswahl_Bundesland&amp;A77,Daten_männlich!$1:$1048576,2,FALSE)</f>
        <v>77</v>
      </c>
      <c r="D77" s="58">
        <f t="shared" si="4"/>
        <v>54</v>
      </c>
      <c r="E77" s="58">
        <f t="shared" si="5"/>
        <v>54077</v>
      </c>
      <c r="G77" s="58">
        <v>75</v>
      </c>
      <c r="H77" t="str">
        <f t="shared" si="6"/>
        <v>Fertigteilhausbau</v>
      </c>
      <c r="I77">
        <f t="shared" si="7"/>
        <v>90</v>
      </c>
    </row>
    <row r="78" spans="1:9" ht="15">
      <c r="A78" s="55" t="s">
        <v>128</v>
      </c>
      <c r="B78" s="58" t="str">
        <f>VLOOKUP(A78,Überleitungstabelle!$1:$1048576,2,FALSE)</f>
        <v>Hohlglasveredler - Gravur</v>
      </c>
      <c r="C78" s="58">
        <f>VLOOKUP(Auswahl_Bundesland&amp;A78,Daten_männlich!$1:$1048576,2,FALSE)</f>
        <v>78</v>
      </c>
      <c r="D78" s="58">
        <f t="shared" si="4"/>
        <v>0</v>
      </c>
      <c r="E78" s="58">
        <f t="shared" si="5"/>
        <v>78</v>
      </c>
      <c r="G78" s="58">
        <v>76</v>
      </c>
      <c r="H78" t="str">
        <f t="shared" si="6"/>
        <v>Vermessungstechniker</v>
      </c>
      <c r="I78">
        <f t="shared" si="7"/>
        <v>89</v>
      </c>
    </row>
    <row r="79" spans="1:9" ht="15">
      <c r="A79" s="55" t="s">
        <v>130</v>
      </c>
      <c r="B79" s="58" t="str">
        <f>VLOOKUP(A79,Überleitungstabelle!$1:$1048576,2,FALSE)</f>
        <v>Holzblasinstrumentenerzeugung</v>
      </c>
      <c r="C79" s="58">
        <f>VLOOKUP(Auswahl_Bundesland&amp;A79,Daten_männlich!$1:$1048576,2,FALSE)</f>
        <v>79</v>
      </c>
      <c r="D79" s="58">
        <f t="shared" si="4"/>
        <v>1</v>
      </c>
      <c r="E79" s="58">
        <f t="shared" si="5"/>
        <v>1079</v>
      </c>
      <c r="G79" s="58">
        <v>77</v>
      </c>
      <c r="H79" t="str">
        <f t="shared" si="6"/>
        <v>Fitnessbetreuung</v>
      </c>
      <c r="I79">
        <f t="shared" si="7"/>
        <v>89</v>
      </c>
    </row>
    <row r="80" spans="1:9" ht="15">
      <c r="A80" s="55" t="s">
        <v>131</v>
      </c>
      <c r="B80" s="58" t="str">
        <f>VLOOKUP(A80,Überleitungstabelle!$1:$1048576,2,FALSE)</f>
        <v>Holztechnik</v>
      </c>
      <c r="C80" s="58">
        <f>VLOOKUP(Auswahl_Bundesland&amp;A80,Daten_männlich!$1:$1048576,2,FALSE)</f>
        <v>80</v>
      </c>
      <c r="D80" s="58">
        <f t="shared" si="4"/>
        <v>171</v>
      </c>
      <c r="E80" s="58">
        <f t="shared" si="5"/>
        <v>171080</v>
      </c>
      <c r="G80" s="58">
        <v>78</v>
      </c>
      <c r="H80" t="str">
        <f t="shared" si="6"/>
        <v>Oberflächentechnik</v>
      </c>
      <c r="I80">
        <f t="shared" si="7"/>
        <v>85</v>
      </c>
    </row>
    <row r="81" spans="1:9" ht="15">
      <c r="A81" s="55" t="s">
        <v>132</v>
      </c>
      <c r="B81" s="58" t="str">
        <f>VLOOKUP(A81,Überleitungstabelle!$1:$1048576,2,FALSE)</f>
        <v>Hörgeräteakustiker</v>
      </c>
      <c r="C81" s="58">
        <f>VLOOKUP(Auswahl_Bundesland&amp;A81,Daten_männlich!$1:$1048576,2,FALSE)</f>
        <v>81</v>
      </c>
      <c r="D81" s="58">
        <f t="shared" si="4"/>
        <v>49</v>
      </c>
      <c r="E81" s="58">
        <f t="shared" si="5"/>
        <v>49081</v>
      </c>
      <c r="G81" s="58">
        <v>79</v>
      </c>
      <c r="H81" t="str">
        <f t="shared" si="6"/>
        <v>Bahnreise- und Mobilitätsservice</v>
      </c>
      <c r="I81">
        <f t="shared" si="7"/>
        <v>84</v>
      </c>
    </row>
    <row r="82" spans="1:9" ht="15">
      <c r="A82" s="55" t="s">
        <v>133</v>
      </c>
      <c r="B82" s="58" t="str">
        <f>VLOOKUP(A82,Überleitungstabelle!$1:$1048576,2,FALSE)</f>
        <v>Hotel- und Gastgewerbeassistent</v>
      </c>
      <c r="C82" s="58">
        <f>VLOOKUP(Auswahl_Bundesland&amp;A82,Daten_männlich!$1:$1048576,2,FALSE)</f>
        <v>82</v>
      </c>
      <c r="D82" s="58">
        <f t="shared" si="4"/>
        <v>319</v>
      </c>
      <c r="E82" s="58">
        <f t="shared" si="5"/>
        <v>319082</v>
      </c>
      <c r="G82" s="58">
        <v>80</v>
      </c>
      <c r="H82" t="str">
        <f t="shared" si="6"/>
        <v>Metallurgie und Umformtechnik</v>
      </c>
      <c r="I82">
        <f t="shared" si="7"/>
        <v>83</v>
      </c>
    </row>
    <row r="83" spans="1:9" ht="15">
      <c r="A83" s="55" t="s">
        <v>134</v>
      </c>
      <c r="B83" s="58" t="str">
        <f>VLOOKUP(A83,Überleitungstabelle!$1:$1048576,2,FALSE)</f>
        <v>Hotel- und Restaurantfachmann</v>
      </c>
      <c r="C83" s="58">
        <f>VLOOKUP(Auswahl_Bundesland&amp;A83,Daten_männlich!$1:$1048576,2,FALSE)</f>
        <v>83</v>
      </c>
      <c r="D83" s="58">
        <f t="shared" si="4"/>
        <v>51</v>
      </c>
      <c r="E83" s="58">
        <f t="shared" si="5"/>
        <v>51083</v>
      </c>
      <c r="G83" s="58">
        <v>81</v>
      </c>
      <c r="H83" t="str">
        <f t="shared" si="6"/>
        <v>Werkstofftechnik</v>
      </c>
      <c r="I83">
        <f t="shared" si="7"/>
        <v>81</v>
      </c>
    </row>
    <row r="84" spans="1:9" ht="15">
      <c r="A84" s="55" t="s">
        <v>135</v>
      </c>
      <c r="B84" s="58" t="str">
        <f>VLOOKUP(A84,Überleitungstabelle!$1:$1048576,2,FALSE)</f>
        <v>Hotelkaufmann</v>
      </c>
      <c r="C84" s="58">
        <f>VLOOKUP(Auswahl_Bundesland&amp;A84,Daten_männlich!$1:$1048576,2,FALSE)</f>
        <v>84</v>
      </c>
      <c r="D84" s="58">
        <f t="shared" si="4"/>
        <v>42</v>
      </c>
      <c r="E84" s="58">
        <f t="shared" si="5"/>
        <v>42084</v>
      </c>
      <c r="G84" s="58">
        <v>82</v>
      </c>
      <c r="H84" t="str">
        <f t="shared" si="6"/>
        <v>Stuckateur und Trockenausbauer</v>
      </c>
      <c r="I84">
        <f t="shared" si="7"/>
        <v>78</v>
      </c>
    </row>
    <row r="85" spans="1:9" ht="15">
      <c r="A85" s="55" t="s">
        <v>136</v>
      </c>
      <c r="B85" s="58" t="str">
        <f>VLOOKUP(A85,Überleitungstabelle!$1:$1048576,2,FALSE)</f>
        <v>Hufschmied</v>
      </c>
      <c r="C85" s="58">
        <f>VLOOKUP(Auswahl_Bundesland&amp;A85,Daten_männlich!$1:$1048576,2,FALSE)</f>
        <v>85</v>
      </c>
      <c r="D85" s="58">
        <f t="shared" si="4"/>
        <v>5</v>
      </c>
      <c r="E85" s="58">
        <f t="shared" si="5"/>
        <v>5085</v>
      </c>
      <c r="G85" s="58">
        <v>83</v>
      </c>
      <c r="H85" t="str">
        <f t="shared" si="6"/>
        <v>Brief-und Paketlogistik</v>
      </c>
      <c r="I85">
        <f t="shared" si="7"/>
        <v>75</v>
      </c>
    </row>
    <row r="86" spans="1:9" ht="15">
      <c r="A86" s="55" t="s">
        <v>137</v>
      </c>
      <c r="B86" s="58" t="str">
        <f>VLOOKUP(A86,Überleitungstabelle!$1:$1048576,2,FALSE)</f>
        <v>Immobilienkaufmann</v>
      </c>
      <c r="C86" s="58">
        <f>VLOOKUP(Auswahl_Bundesland&amp;A86,Daten_männlich!$1:$1048576,2,FALSE)</f>
        <v>86</v>
      </c>
      <c r="D86" s="58">
        <f t="shared" si="4"/>
        <v>71</v>
      </c>
      <c r="E86" s="58">
        <f t="shared" si="5"/>
        <v>71086</v>
      </c>
      <c r="G86" s="58">
        <v>84</v>
      </c>
      <c r="H86" t="str">
        <f t="shared" si="6"/>
        <v>Papiertechnik</v>
      </c>
      <c r="I86">
        <f t="shared" si="7"/>
        <v>74</v>
      </c>
    </row>
    <row r="87" spans="1:9" ht="15">
      <c r="A87" s="55" t="s">
        <v>138</v>
      </c>
      <c r="B87" s="58" t="str">
        <f>VLOOKUP(A87,Überleitungstabelle!$1:$1048576,2,FALSE)</f>
        <v>Industriekaufmann</v>
      </c>
      <c r="C87" s="58">
        <f>VLOOKUP(Auswahl_Bundesland&amp;A87,Daten_männlich!$1:$1048576,2,FALSE)</f>
        <v>87</v>
      </c>
      <c r="D87" s="58">
        <f t="shared" si="4"/>
        <v>142</v>
      </c>
      <c r="E87" s="58">
        <f t="shared" si="5"/>
        <v>142087</v>
      </c>
      <c r="G87" s="58">
        <v>85</v>
      </c>
      <c r="H87" t="str">
        <f t="shared" si="6"/>
        <v>Immobilienkaufmann</v>
      </c>
      <c r="I87">
        <f t="shared" si="7"/>
        <v>71</v>
      </c>
    </row>
    <row r="88" spans="1:9" ht="15">
      <c r="A88" s="55" t="s">
        <v>34</v>
      </c>
      <c r="B88" s="58" t="str">
        <f>VLOOKUP(A88,Überleitungstabelle!$1:$1048576,2,FALSE)</f>
        <v>Informationstechnologie</v>
      </c>
      <c r="C88" s="58">
        <f>VLOOKUP(Auswahl_Bundesland&amp;A88,Daten_männlich!$1:$1048576,2,FALSE)</f>
        <v>88</v>
      </c>
      <c r="D88" s="58">
        <f t="shared" si="4"/>
        <v>1944</v>
      </c>
      <c r="E88" s="58">
        <f t="shared" si="5"/>
        <v>1944088</v>
      </c>
      <c r="G88" s="58">
        <v>86</v>
      </c>
      <c r="H88" t="str">
        <f t="shared" si="6"/>
        <v>Milchtechnologie</v>
      </c>
      <c r="I88">
        <f t="shared" si="7"/>
        <v>62</v>
      </c>
    </row>
    <row r="89" spans="1:9" ht="15">
      <c r="A89" s="55" t="s">
        <v>141</v>
      </c>
      <c r="B89" s="58" t="str">
        <f>VLOOKUP(A89,Überleitungstabelle!$1:$1048576,2,FALSE)</f>
        <v>Installations- und Gebäudetechnik</v>
      </c>
      <c r="C89" s="58">
        <f>VLOOKUP(Auswahl_Bundesland&amp;A89,Daten_männlich!$1:$1048576,2,FALSE)</f>
        <v>89</v>
      </c>
      <c r="D89" s="58">
        <f t="shared" si="4"/>
        <v>3941</v>
      </c>
      <c r="E89" s="58">
        <f t="shared" si="5"/>
        <v>3941089</v>
      </c>
      <c r="G89" s="58">
        <v>87</v>
      </c>
      <c r="H89" t="str">
        <f t="shared" si="6"/>
        <v>Luftfahrzeugtechnik</v>
      </c>
      <c r="I89">
        <f t="shared" si="7"/>
        <v>60</v>
      </c>
    </row>
    <row r="90" spans="1:9" ht="15">
      <c r="A90" s="55" t="s">
        <v>142</v>
      </c>
      <c r="B90" s="58" t="str">
        <f>VLOOKUP(A90,Überleitungstabelle!$1:$1048576,2,FALSE)</f>
        <v>Kälteanlagentechnik</v>
      </c>
      <c r="C90" s="58">
        <f>VLOOKUP(Auswahl_Bundesland&amp;A90,Daten_männlich!$1:$1048576,2,FALSE)</f>
        <v>90</v>
      </c>
      <c r="D90" s="58">
        <f t="shared" si="4"/>
        <v>407</v>
      </c>
      <c r="E90" s="58">
        <f t="shared" si="5"/>
        <v>407090</v>
      </c>
      <c r="G90" s="58">
        <v>88</v>
      </c>
      <c r="H90" t="str">
        <f t="shared" si="6"/>
        <v>Tapezierer und Dekorateur</v>
      </c>
      <c r="I90">
        <f t="shared" si="7"/>
        <v>58</v>
      </c>
    </row>
    <row r="91" spans="1:9" ht="15">
      <c r="A91" s="55" t="s">
        <v>143</v>
      </c>
      <c r="B91" s="58" t="str">
        <f>VLOOKUP(A91,Überleitungstabelle!$1:$1048576,2,FALSE)</f>
        <v>Kanzleiassistent</v>
      </c>
      <c r="C91" s="58">
        <f>VLOOKUP(Auswahl_Bundesland&amp;A91,Daten_männlich!$1:$1048576,2,FALSE)</f>
        <v>91</v>
      </c>
      <c r="D91" s="58">
        <f t="shared" si="4"/>
        <v>9</v>
      </c>
      <c r="E91" s="58">
        <f t="shared" si="5"/>
        <v>9091</v>
      </c>
      <c r="G91" s="58">
        <v>89</v>
      </c>
      <c r="H91" t="str">
        <f t="shared" si="6"/>
        <v>Hochbauspezialist</v>
      </c>
      <c r="I91">
        <f t="shared" si="7"/>
        <v>54</v>
      </c>
    </row>
    <row r="92" spans="1:9" ht="15">
      <c r="A92" s="55" t="s">
        <v>31</v>
      </c>
      <c r="B92" s="58" t="str">
        <f>VLOOKUP(A92,Überleitungstabelle!$1:$1048576,2,FALSE)</f>
        <v>Karosseriebautechnik</v>
      </c>
      <c r="C92" s="58">
        <f>VLOOKUP(Auswahl_Bundesland&amp;A92,Daten_männlich!$1:$1048576,2,FALSE)</f>
        <v>92</v>
      </c>
      <c r="D92" s="58">
        <f t="shared" si="4"/>
        <v>1481</v>
      </c>
      <c r="E92" s="58">
        <f t="shared" si="5"/>
        <v>1481092</v>
      </c>
      <c r="G92" s="58">
        <v>90</v>
      </c>
      <c r="H92" t="str">
        <f t="shared" si="6"/>
        <v>Finanz- und Rechnungswesenassistenz</v>
      </c>
      <c r="I92">
        <f t="shared" si="7"/>
        <v>53</v>
      </c>
    </row>
    <row r="93" spans="1:9" ht="15">
      <c r="A93" s="55" t="s">
        <v>144</v>
      </c>
      <c r="B93" s="58" t="str">
        <f>VLOOKUP(A93,Überleitungstabelle!$1:$1048576,2,FALSE)</f>
        <v>Kartonagewarenerzeuger</v>
      </c>
      <c r="C93" s="58">
        <f>VLOOKUP(Auswahl_Bundesland&amp;A93,Daten_männlich!$1:$1048576,2,FALSE)</f>
        <v>93</v>
      </c>
      <c r="D93" s="58">
        <f t="shared" si="4"/>
        <v>1</v>
      </c>
      <c r="E93" s="58">
        <f t="shared" si="5"/>
        <v>1093</v>
      </c>
      <c r="G93" s="58">
        <v>91</v>
      </c>
      <c r="H93" t="str">
        <f t="shared" si="6"/>
        <v>Brau- und Getränketechnik</v>
      </c>
      <c r="I93">
        <f t="shared" si="7"/>
        <v>53</v>
      </c>
    </row>
    <row r="94" spans="1:9" ht="15">
      <c r="A94" s="55" t="s">
        <v>145</v>
      </c>
      <c r="B94" s="58" t="str">
        <f>VLOOKUP(A94,Überleitungstabelle!$1:$1048576,2,FALSE)</f>
        <v>Keramiker</v>
      </c>
      <c r="C94" s="58">
        <f>VLOOKUP(Auswahl_Bundesland&amp;A94,Daten_männlich!$1:$1048576,2,FALSE)</f>
        <v>94</v>
      </c>
      <c r="D94" s="58">
        <f t="shared" si="4"/>
        <v>1</v>
      </c>
      <c r="E94" s="58">
        <f t="shared" si="5"/>
        <v>1094</v>
      </c>
      <c r="G94" s="58">
        <v>92</v>
      </c>
      <c r="H94" t="str">
        <f t="shared" si="6"/>
        <v>Steinmetz</v>
      </c>
      <c r="I94">
        <f t="shared" si="7"/>
        <v>51</v>
      </c>
    </row>
    <row r="95" spans="1:9" ht="15">
      <c r="A95" s="55" t="s">
        <v>147</v>
      </c>
      <c r="B95" s="58" t="str">
        <f>VLOOKUP(A95,Überleitungstabelle!$1:$1048576,2,FALSE)</f>
        <v>Klavierbau</v>
      </c>
      <c r="C95" s="58">
        <f>VLOOKUP(Auswahl_Bundesland&amp;A95,Daten_männlich!$1:$1048576,2,FALSE)</f>
        <v>95</v>
      </c>
      <c r="D95" s="58">
        <f t="shared" si="4"/>
        <v>9</v>
      </c>
      <c r="E95" s="58">
        <f t="shared" si="5"/>
        <v>9095</v>
      </c>
      <c r="G95" s="58">
        <v>93</v>
      </c>
      <c r="H95" t="str">
        <f t="shared" si="6"/>
        <v>Hotel- und Restaurantfachmann</v>
      </c>
      <c r="I95">
        <f t="shared" si="7"/>
        <v>51</v>
      </c>
    </row>
    <row r="96" spans="1:9" ht="15">
      <c r="A96" s="55" t="s">
        <v>148</v>
      </c>
      <c r="B96" s="58" t="str">
        <f>VLOOKUP(A96,Überleitungstabelle!$1:$1048576,2,FALSE)</f>
        <v>Koch</v>
      </c>
      <c r="C96" s="58">
        <f>VLOOKUP(Auswahl_Bundesland&amp;A96,Daten_männlich!$1:$1048576,2,FALSE)</f>
        <v>96</v>
      </c>
      <c r="D96" s="58">
        <f t="shared" si="4"/>
        <v>1852</v>
      </c>
      <c r="E96" s="58">
        <f t="shared" si="5"/>
        <v>1852096</v>
      </c>
      <c r="G96" s="58">
        <v>94</v>
      </c>
      <c r="H96" t="str">
        <f t="shared" si="6"/>
        <v>Sportgerätefachkraft</v>
      </c>
      <c r="I96">
        <f t="shared" si="7"/>
        <v>50</v>
      </c>
    </row>
    <row r="97" spans="1:9" ht="15">
      <c r="A97" s="55" t="s">
        <v>149</v>
      </c>
      <c r="B97" s="58" t="str">
        <f>VLOOKUP(A97,Überleitungstabelle!$1:$1048576,2,FALSE)</f>
        <v>Konditorei (Zuckerbäckerei)</v>
      </c>
      <c r="C97" s="58">
        <f>VLOOKUP(Auswahl_Bundesland&amp;A97,Daten_männlich!$1:$1048576,2,FALSE)</f>
        <v>97</v>
      </c>
      <c r="D97" s="58">
        <f t="shared" si="4"/>
        <v>132</v>
      </c>
      <c r="E97" s="58">
        <f t="shared" si="5"/>
        <v>132097</v>
      </c>
      <c r="G97" s="58">
        <v>95</v>
      </c>
      <c r="H97" t="str">
        <f t="shared" si="6"/>
        <v>Betonfertigteiltechnik</v>
      </c>
      <c r="I97">
        <f t="shared" si="7"/>
        <v>50</v>
      </c>
    </row>
    <row r="98" spans="1:9" ht="15">
      <c r="A98" s="55" t="s">
        <v>150</v>
      </c>
      <c r="B98" s="58" t="str">
        <f>VLOOKUP(A98,Überleitungstabelle!$1:$1048576,2,FALSE)</f>
        <v>Konstrukteur</v>
      </c>
      <c r="C98" s="58">
        <f>VLOOKUP(Auswahl_Bundesland&amp;A98,Daten_männlich!$1:$1048576,2,FALSE)</f>
        <v>98</v>
      </c>
      <c r="D98" s="58">
        <f t="shared" si="4"/>
        <v>315</v>
      </c>
      <c r="E98" s="58">
        <f t="shared" si="5"/>
        <v>315098</v>
      </c>
      <c r="G98" s="58">
        <v>96</v>
      </c>
      <c r="H98" t="str">
        <f t="shared" si="6"/>
        <v>Hörgeräteakustiker</v>
      </c>
      <c r="I98">
        <f t="shared" si="7"/>
        <v>49</v>
      </c>
    </row>
    <row r="99" spans="1:9" ht="15">
      <c r="A99" s="55" t="s">
        <v>563</v>
      </c>
      <c r="B99" s="58" t="str">
        <f>VLOOKUP(A99,Überleitungstabelle!$1:$1048576,2,FALSE)</f>
        <v>Kosmetik (Kosmetologie)</v>
      </c>
      <c r="C99" s="58">
        <f>VLOOKUP(Auswahl_Bundesland&amp;A99,Daten_männlich!$1:$1048576,2,FALSE)</f>
        <v>99</v>
      </c>
      <c r="D99" s="58">
        <f t="shared" si="4"/>
        <v>0</v>
      </c>
      <c r="E99" s="58">
        <f t="shared" si="5"/>
        <v>99</v>
      </c>
      <c r="G99" s="58">
        <v>97</v>
      </c>
      <c r="H99" t="str">
        <f t="shared" si="6"/>
        <v xml:space="preserve">Fertigungsmesstechnik </v>
      </c>
      <c r="I99">
        <f t="shared" si="7"/>
        <v>49</v>
      </c>
    </row>
    <row r="100" spans="1:9" ht="15">
      <c r="A100" s="55" t="s">
        <v>564</v>
      </c>
      <c r="B100" s="58" t="str">
        <f>VLOOKUP(A100,Überleitungstabelle!$1:$1048576,2,FALSE)</f>
        <v>Kosmetik (Kosmetologie) / Fußpflege (Podologie)</v>
      </c>
      <c r="C100" s="58">
        <f>VLOOKUP(Auswahl_Bundesland&amp;A100,Daten_männlich!$1:$1048576,2,FALSE)</f>
        <v>100</v>
      </c>
      <c r="D100" s="58">
        <f t="shared" si="4"/>
        <v>2</v>
      </c>
      <c r="E100" s="58">
        <f t="shared" si="5"/>
        <v>2100</v>
      </c>
      <c r="G100" s="58">
        <v>98</v>
      </c>
      <c r="H100" t="str">
        <f t="shared" si="6"/>
        <v>Beschriftungsdesign und Werbetechnik</v>
      </c>
      <c r="I100">
        <f t="shared" si="7"/>
        <v>49</v>
      </c>
    </row>
    <row r="101" spans="1:9" ht="15">
      <c r="A101" s="55" t="s">
        <v>4</v>
      </c>
      <c r="B101" s="58" t="str">
        <f>VLOOKUP(A101,Überleitungstabelle!$1:$1048576,2,FALSE)</f>
        <v>Kraftfahrzeugtechnik</v>
      </c>
      <c r="C101" s="58">
        <f>VLOOKUP(Auswahl_Bundesland&amp;A101,Daten_männlich!$1:$1048576,2,FALSE)</f>
        <v>101</v>
      </c>
      <c r="D101" s="58">
        <f t="shared" si="4"/>
        <v>7605</v>
      </c>
      <c r="E101" s="58">
        <f t="shared" si="5"/>
        <v>7605101</v>
      </c>
      <c r="G101" s="58">
        <v>99</v>
      </c>
      <c r="H101" t="str">
        <f t="shared" si="6"/>
        <v>Sonnenschutztechnik</v>
      </c>
      <c r="I101">
        <f t="shared" si="7"/>
        <v>48</v>
      </c>
    </row>
    <row r="102" spans="1:9" ht="15">
      <c r="A102" s="55" t="s">
        <v>152</v>
      </c>
      <c r="B102" s="58" t="str">
        <f>VLOOKUP(A102,Überleitungstabelle!$1:$1048576,2,FALSE)</f>
        <v>Kunststofftechnologie</v>
      </c>
      <c r="C102" s="58">
        <f>VLOOKUP(Auswahl_Bundesland&amp;A102,Daten_männlich!$1:$1048576,2,FALSE)</f>
        <v>102</v>
      </c>
      <c r="D102" s="58">
        <f t="shared" si="4"/>
        <v>140</v>
      </c>
      <c r="E102" s="58">
        <f t="shared" si="5"/>
        <v>140102</v>
      </c>
      <c r="G102" s="58">
        <v>100</v>
      </c>
      <c r="H102" t="str">
        <f t="shared" si="6"/>
        <v>Pflegeassistenz-AV</v>
      </c>
      <c r="I102">
        <f t="shared" si="7"/>
        <v>48</v>
      </c>
    </row>
    <row r="103" spans="1:9" ht="15">
      <c r="A103" s="55" t="s">
        <v>153</v>
      </c>
      <c r="B103" s="58" t="str">
        <f>VLOOKUP(A103,Überleitungstabelle!$1:$1048576,2,FALSE)</f>
        <v>Kunststoffverfahrenstechnik</v>
      </c>
      <c r="C103" s="58">
        <f>VLOOKUP(Auswahl_Bundesland&amp;A103,Daten_männlich!$1:$1048576,2,FALSE)</f>
        <v>103</v>
      </c>
      <c r="D103" s="58">
        <f t="shared" si="4"/>
        <v>216</v>
      </c>
      <c r="E103" s="58">
        <f t="shared" si="5"/>
        <v>216103</v>
      </c>
      <c r="G103" s="58">
        <v>101</v>
      </c>
      <c r="H103" t="str">
        <f t="shared" si="6"/>
        <v>Orthopädieschuhmacher</v>
      </c>
      <c r="I103">
        <f t="shared" si="7"/>
        <v>48</v>
      </c>
    </row>
    <row r="104" spans="1:9" ht="15">
      <c r="A104" s="55" t="s">
        <v>156</v>
      </c>
      <c r="B104" s="58" t="str">
        <f>VLOOKUP(A104,Überleitungstabelle!$1:$1048576,2,FALSE)</f>
        <v>Lackiertechnik</v>
      </c>
      <c r="C104" s="58">
        <f>VLOOKUP(Auswahl_Bundesland&amp;A104,Daten_männlich!$1:$1048576,2,FALSE)</f>
        <v>104</v>
      </c>
      <c r="D104" s="58">
        <f t="shared" si="4"/>
        <v>158</v>
      </c>
      <c r="E104" s="58">
        <f t="shared" si="5"/>
        <v>158104</v>
      </c>
      <c r="G104" s="58">
        <v>102</v>
      </c>
      <c r="H104" t="str">
        <f t="shared" si="6"/>
        <v>Sportadministrator</v>
      </c>
      <c r="I104">
        <f t="shared" si="7"/>
        <v>45</v>
      </c>
    </row>
    <row r="105" spans="1:9" ht="15">
      <c r="A105" s="55" t="s">
        <v>157</v>
      </c>
      <c r="B105" s="58" t="str">
        <f>VLOOKUP(A105,Überleitungstabelle!$1:$1048576,2,FALSE)</f>
        <v>Land- und Baumaschinentechnik</v>
      </c>
      <c r="C105" s="58">
        <f>VLOOKUP(Auswahl_Bundesland&amp;A105,Daten_männlich!$1:$1048576,2,FALSE)</f>
        <v>105</v>
      </c>
      <c r="D105" s="58">
        <f t="shared" si="4"/>
        <v>1628</v>
      </c>
      <c r="E105" s="58">
        <f t="shared" si="5"/>
        <v>1628105</v>
      </c>
      <c r="G105" s="58">
        <v>103</v>
      </c>
      <c r="H105" t="str">
        <f t="shared" si="6"/>
        <v>Personaldienstleistung</v>
      </c>
      <c r="I105">
        <f t="shared" si="7"/>
        <v>45</v>
      </c>
    </row>
    <row r="106" spans="1:9" ht="15">
      <c r="A106" s="55" t="s">
        <v>158</v>
      </c>
      <c r="B106" s="58" t="str">
        <f>VLOOKUP(A106,Überleitungstabelle!$1:$1048576,2,FALSE)</f>
        <v>Lebensmitteltechnik</v>
      </c>
      <c r="C106" s="58">
        <f>VLOOKUP(Auswahl_Bundesland&amp;A106,Daten_männlich!$1:$1048576,2,FALSE)</f>
        <v>106</v>
      </c>
      <c r="D106" s="58">
        <f t="shared" si="4"/>
        <v>119</v>
      </c>
      <c r="E106" s="58">
        <f t="shared" si="5"/>
        <v>119106</v>
      </c>
      <c r="G106" s="58">
        <v>104</v>
      </c>
      <c r="H106" t="str">
        <f t="shared" si="6"/>
        <v>Pflasterer</v>
      </c>
      <c r="I106">
        <f t="shared" si="7"/>
        <v>44</v>
      </c>
    </row>
    <row r="107" spans="1:9" ht="15">
      <c r="A107" s="55" t="s">
        <v>160</v>
      </c>
      <c r="B107" s="58" t="str">
        <f>VLOOKUP(A107,Überleitungstabelle!$1:$1048576,2,FALSE)</f>
        <v>Luftfahrzeugtechnik</v>
      </c>
      <c r="C107" s="58">
        <f>VLOOKUP(Auswahl_Bundesland&amp;A107,Daten_männlich!$1:$1048576,2,FALSE)</f>
        <v>107</v>
      </c>
      <c r="D107" s="58">
        <f t="shared" si="4"/>
        <v>60</v>
      </c>
      <c r="E107" s="58">
        <f t="shared" si="5"/>
        <v>60107</v>
      </c>
      <c r="G107" s="58">
        <v>105</v>
      </c>
      <c r="H107" t="str">
        <f t="shared" si="6"/>
        <v>Orthopädietechnik</v>
      </c>
      <c r="I107">
        <f t="shared" si="7"/>
        <v>42</v>
      </c>
    </row>
    <row r="108" spans="1:9" ht="15">
      <c r="A108" s="55" t="s">
        <v>163</v>
      </c>
      <c r="B108" s="58" t="str">
        <f>VLOOKUP(A108,Überleitungstabelle!$1:$1048576,2,FALSE)</f>
        <v>Maskenbildner</v>
      </c>
      <c r="C108" s="58">
        <f>VLOOKUP(Auswahl_Bundesland&amp;A108,Daten_männlich!$1:$1048576,2,FALSE)</f>
        <v>108</v>
      </c>
      <c r="D108" s="58">
        <f t="shared" si="4"/>
        <v>1</v>
      </c>
      <c r="E108" s="58">
        <f t="shared" si="5"/>
        <v>1108</v>
      </c>
      <c r="G108" s="58">
        <v>106</v>
      </c>
      <c r="H108" t="str">
        <f t="shared" si="6"/>
        <v>Hotelkaufmann</v>
      </c>
      <c r="I108">
        <f t="shared" si="7"/>
        <v>42</v>
      </c>
    </row>
    <row r="109" spans="1:9" ht="15">
      <c r="A109" s="55" t="s">
        <v>164</v>
      </c>
      <c r="B109" s="58" t="str">
        <f>VLOOKUP(A109,Überleitungstabelle!$1:$1048576,2,FALSE)</f>
        <v>Masseur</v>
      </c>
      <c r="C109" s="58">
        <f>VLOOKUP(Auswahl_Bundesland&amp;A109,Daten_männlich!$1:$1048576,2,FALSE)</f>
        <v>109</v>
      </c>
      <c r="D109" s="58">
        <f t="shared" si="4"/>
        <v>20</v>
      </c>
      <c r="E109" s="58">
        <f t="shared" si="5"/>
        <v>20109</v>
      </c>
      <c r="G109" s="58">
        <v>107</v>
      </c>
      <c r="H109" t="str">
        <f t="shared" si="6"/>
        <v>Tiefbauspezialist</v>
      </c>
      <c r="I109">
        <f t="shared" si="7"/>
        <v>36</v>
      </c>
    </row>
    <row r="110" spans="1:9" ht="15">
      <c r="A110" s="55" t="s">
        <v>26</v>
      </c>
      <c r="B110" s="58" t="str">
        <f>VLOOKUP(A110,Überleitungstabelle!$1:$1048576,2,FALSE)</f>
        <v>Mechatronik</v>
      </c>
      <c r="C110" s="58">
        <f>VLOOKUP(Auswahl_Bundesland&amp;A110,Daten_männlich!$1:$1048576,2,FALSE)</f>
        <v>110</v>
      </c>
      <c r="D110" s="58">
        <f t="shared" si="4"/>
        <v>3051</v>
      </c>
      <c r="E110" s="58">
        <f t="shared" si="5"/>
        <v>3051110</v>
      </c>
      <c r="G110" s="58">
        <v>108</v>
      </c>
      <c r="H110" t="str">
        <f t="shared" si="6"/>
        <v>Steinmetztechnik</v>
      </c>
      <c r="I110">
        <f t="shared" si="7"/>
        <v>36</v>
      </c>
    </row>
    <row r="111" spans="1:9" ht="15">
      <c r="A111" s="55" t="s">
        <v>167</v>
      </c>
      <c r="B111" s="58" t="str">
        <f>VLOOKUP(A111,Überleitungstabelle!$1:$1048576,2,FALSE)</f>
        <v>Medizinproduktekaufmann</v>
      </c>
      <c r="C111" s="58">
        <f>VLOOKUP(Auswahl_Bundesland&amp;A111,Daten_männlich!$1:$1048576,2,FALSE)</f>
        <v>111</v>
      </c>
      <c r="D111" s="58">
        <f t="shared" si="4"/>
        <v>8</v>
      </c>
      <c r="E111" s="58">
        <f t="shared" si="5"/>
        <v>8111</v>
      </c>
      <c r="G111" s="58">
        <v>109</v>
      </c>
      <c r="H111" t="str">
        <f t="shared" si="6"/>
        <v>Berufskraftfahrer</v>
      </c>
      <c r="I111">
        <f t="shared" si="7"/>
        <v>36</v>
      </c>
    </row>
    <row r="112" spans="1:9" ht="15">
      <c r="A112" s="55" t="s">
        <v>168</v>
      </c>
      <c r="B112" s="58" t="str">
        <f>VLOOKUP(A112,Überleitungstabelle!$1:$1048576,2,FALSE)</f>
        <v>Metallbearbeitung</v>
      </c>
      <c r="C112" s="58">
        <f>VLOOKUP(Auswahl_Bundesland&amp;A112,Daten_männlich!$1:$1048576,2,FALSE)</f>
        <v>112</v>
      </c>
      <c r="D112" s="58">
        <f t="shared" si="4"/>
        <v>370</v>
      </c>
      <c r="E112" s="58">
        <f t="shared" si="5"/>
        <v>370112</v>
      </c>
      <c r="G112" s="58">
        <v>110</v>
      </c>
      <c r="H112" t="str">
        <f t="shared" si="6"/>
        <v>Speditionslogistik</v>
      </c>
      <c r="I112">
        <f t="shared" si="7"/>
        <v>35</v>
      </c>
    </row>
    <row r="113" spans="1:9" ht="15">
      <c r="A113" s="55" t="s">
        <v>169</v>
      </c>
      <c r="B113" s="58" t="str">
        <f>VLOOKUP(A113,Überleitungstabelle!$1:$1048576,2,FALSE)</f>
        <v>Metalldesign</v>
      </c>
      <c r="C113" s="58">
        <f>VLOOKUP(Auswahl_Bundesland&amp;A113,Daten_männlich!$1:$1048576,2,FALSE)</f>
        <v>113</v>
      </c>
      <c r="D113" s="58">
        <f t="shared" si="4"/>
        <v>5</v>
      </c>
      <c r="E113" s="58">
        <f t="shared" si="5"/>
        <v>5113</v>
      </c>
      <c r="G113" s="58">
        <v>111</v>
      </c>
      <c r="H113" t="str">
        <f t="shared" si="6"/>
        <v>Pharmatechnologie</v>
      </c>
      <c r="I113">
        <f t="shared" si="7"/>
        <v>35</v>
      </c>
    </row>
    <row r="114" spans="1:9" ht="15">
      <c r="A114" s="55" t="s">
        <v>170</v>
      </c>
      <c r="B114" s="58" t="str">
        <f>VLOOKUP(A114,Überleitungstabelle!$1:$1048576,2,FALSE)</f>
        <v>Metallgießer</v>
      </c>
      <c r="C114" s="58">
        <f>VLOOKUP(Auswahl_Bundesland&amp;A114,Daten_männlich!$1:$1048576,2,FALSE)</f>
        <v>114</v>
      </c>
      <c r="D114" s="58">
        <f t="shared" si="4"/>
        <v>10</v>
      </c>
      <c r="E114" s="58">
        <f t="shared" si="5"/>
        <v>10114</v>
      </c>
      <c r="G114" s="58">
        <v>112</v>
      </c>
      <c r="H114" t="str">
        <f t="shared" si="6"/>
        <v>Assistent in der Sicherheitsverwaltung</v>
      </c>
      <c r="I114">
        <f t="shared" si="7"/>
        <v>35</v>
      </c>
    </row>
    <row r="115" spans="1:9" ht="15">
      <c r="A115" s="55" t="s">
        <v>33</v>
      </c>
      <c r="B115" s="58" t="str">
        <f>VLOOKUP(A115,Überleitungstabelle!$1:$1048576,2,FALSE)</f>
        <v>Metalltechnik</v>
      </c>
      <c r="C115" s="58">
        <f>VLOOKUP(Auswahl_Bundesland&amp;A115,Daten_männlich!$1:$1048576,2,FALSE)</f>
        <v>115</v>
      </c>
      <c r="D115" s="58">
        <f t="shared" si="4"/>
        <v>8407</v>
      </c>
      <c r="E115" s="58">
        <f t="shared" si="5"/>
        <v>8407115</v>
      </c>
      <c r="G115" s="58">
        <v>113</v>
      </c>
      <c r="H115" t="str">
        <f t="shared" si="6"/>
        <v>EDV-Kaufmann</v>
      </c>
      <c r="I115">
        <f t="shared" si="7"/>
        <v>33</v>
      </c>
    </row>
    <row r="116" spans="1:9" ht="15">
      <c r="A116" s="55" t="s">
        <v>171</v>
      </c>
      <c r="B116" s="58" t="str">
        <f>VLOOKUP(A116,Überleitungstabelle!$1:$1048576,2,FALSE)</f>
        <v>Metallurgie und Umformtechnik</v>
      </c>
      <c r="C116" s="58">
        <f>VLOOKUP(Auswahl_Bundesland&amp;A116,Daten_männlich!$1:$1048576,2,FALSE)</f>
        <v>116</v>
      </c>
      <c r="D116" s="58">
        <f t="shared" si="4"/>
        <v>83</v>
      </c>
      <c r="E116" s="58">
        <f t="shared" si="5"/>
        <v>83116</v>
      </c>
      <c r="G116" s="58">
        <v>114</v>
      </c>
      <c r="H116" t="str">
        <f t="shared" si="6"/>
        <v>Hafner</v>
      </c>
      <c r="I116">
        <f t="shared" si="7"/>
        <v>32</v>
      </c>
    </row>
    <row r="117" spans="1:9" ht="15">
      <c r="A117" s="55" t="s">
        <v>173</v>
      </c>
      <c r="B117" s="58" t="str">
        <f>VLOOKUP(A117,Überleitungstabelle!$1:$1048576,2,FALSE)</f>
        <v>Milchtechnologie</v>
      </c>
      <c r="C117" s="58">
        <f>VLOOKUP(Auswahl_Bundesland&amp;A117,Daten_männlich!$1:$1048576,2,FALSE)</f>
        <v>117</v>
      </c>
      <c r="D117" s="58">
        <f t="shared" si="4"/>
        <v>62</v>
      </c>
      <c r="E117" s="58">
        <f t="shared" si="5"/>
        <v>62117</v>
      </c>
      <c r="G117" s="58">
        <v>115</v>
      </c>
      <c r="H117" t="str">
        <f t="shared" si="6"/>
        <v>Forsttechnik</v>
      </c>
      <c r="I117">
        <f t="shared" si="7"/>
        <v>30</v>
      </c>
    </row>
    <row r="118" spans="1:9" ht="15">
      <c r="A118" s="55" t="s">
        <v>174</v>
      </c>
      <c r="B118" s="58" t="str">
        <f>VLOOKUP(A118,Überleitungstabelle!$1:$1048576,2,FALSE)</f>
        <v>Mobilitätsservice</v>
      </c>
      <c r="C118" s="58">
        <f>VLOOKUP(Auswahl_Bundesland&amp;A118,Daten_männlich!$1:$1048576,2,FALSE)</f>
        <v>118</v>
      </c>
      <c r="D118" s="58">
        <f t="shared" si="4"/>
        <v>0</v>
      </c>
      <c r="E118" s="58">
        <f t="shared" si="5"/>
        <v>118</v>
      </c>
      <c r="G118" s="58">
        <v>116</v>
      </c>
      <c r="H118" t="str">
        <f t="shared" si="6"/>
        <v>Glas-Verfahrenstechnik</v>
      </c>
      <c r="I118">
        <f t="shared" si="7"/>
        <v>27</v>
      </c>
    </row>
    <row r="119" spans="1:9" ht="15">
      <c r="A119" s="55" t="s">
        <v>565</v>
      </c>
      <c r="B119" s="58" t="str">
        <f>VLOOKUP(A119,Überleitungstabelle!$1:$1048576,2,FALSE)</f>
        <v>Nah- und Distributionslogistik</v>
      </c>
      <c r="C119" s="58">
        <f>VLOOKUP(Auswahl_Bundesland&amp;A119,Daten_männlich!$1:$1048576,2,FALSE)</f>
        <v>119</v>
      </c>
      <c r="D119" s="58">
        <f t="shared" si="4"/>
        <v>23</v>
      </c>
      <c r="E119" s="58">
        <f t="shared" si="5"/>
        <v>23119</v>
      </c>
      <c r="G119" s="58">
        <v>117</v>
      </c>
      <c r="H119" t="str">
        <f t="shared" si="6"/>
        <v>Verfahrenstechnik für Getreidewirtschaft</v>
      </c>
      <c r="I119">
        <f t="shared" si="7"/>
        <v>26</v>
      </c>
    </row>
    <row r="120" spans="1:9" ht="15">
      <c r="A120" s="55" t="s">
        <v>175</v>
      </c>
      <c r="B120" s="58" t="str">
        <f>VLOOKUP(A120,Überleitungstabelle!$1:$1048576,2,FALSE)</f>
        <v>Oberflächentechnik</v>
      </c>
      <c r="C120" s="58">
        <f>VLOOKUP(Auswahl_Bundesland&amp;A120,Daten_männlich!$1:$1048576,2,FALSE)</f>
        <v>120</v>
      </c>
      <c r="D120" s="58">
        <f t="shared" si="4"/>
        <v>85</v>
      </c>
      <c r="E120" s="58">
        <f t="shared" si="5"/>
        <v>85120</v>
      </c>
      <c r="G120" s="58">
        <v>118</v>
      </c>
      <c r="H120" t="str">
        <f t="shared" si="6"/>
        <v>Standardisierte Ausbildung Teilqualifikation Metall</v>
      </c>
      <c r="I120">
        <f t="shared" si="7"/>
        <v>25</v>
      </c>
    </row>
    <row r="121" spans="1:9" ht="15">
      <c r="A121" s="55" t="s">
        <v>176</v>
      </c>
      <c r="B121" s="58" t="str">
        <f>VLOOKUP(A121,Überleitungstabelle!$1:$1048576,2,FALSE)</f>
        <v>Oberteilherrichter</v>
      </c>
      <c r="C121" s="58">
        <f>VLOOKUP(Auswahl_Bundesland&amp;A121,Daten_männlich!$1:$1048576,2,FALSE)</f>
        <v>121</v>
      </c>
      <c r="D121" s="58">
        <f t="shared" si="4"/>
        <v>0</v>
      </c>
      <c r="E121" s="58">
        <f t="shared" si="5"/>
        <v>121</v>
      </c>
      <c r="G121" s="58">
        <v>119</v>
      </c>
      <c r="H121" t="str">
        <f t="shared" si="6"/>
        <v>Reisebürokaufmann</v>
      </c>
      <c r="I121">
        <f t="shared" si="7"/>
        <v>25</v>
      </c>
    </row>
    <row r="122" spans="1:9" ht="15">
      <c r="A122" s="55" t="s">
        <v>178</v>
      </c>
      <c r="B122" s="58" t="str">
        <f>VLOOKUP(A122,Überleitungstabelle!$1:$1048576,2,FALSE)</f>
        <v>Ofenbau- und Verlegetechnik</v>
      </c>
      <c r="C122" s="58">
        <f>VLOOKUP(Auswahl_Bundesland&amp;A122,Daten_männlich!$1:$1048576,2,FALSE)</f>
        <v>122</v>
      </c>
      <c r="D122" s="58">
        <f t="shared" si="4"/>
        <v>114</v>
      </c>
      <c r="E122" s="58">
        <f t="shared" si="5"/>
        <v>114122</v>
      </c>
      <c r="G122" s="58">
        <v>120</v>
      </c>
      <c r="H122" t="str">
        <f t="shared" si="6"/>
        <v>Einkäufer</v>
      </c>
      <c r="I122">
        <f t="shared" si="7"/>
        <v>25</v>
      </c>
    </row>
    <row r="123" spans="1:9" ht="15">
      <c r="A123" s="55" t="s">
        <v>180</v>
      </c>
      <c r="B123" s="58" t="str">
        <f>VLOOKUP(A123,Überleitungstabelle!$1:$1048576,2,FALSE)</f>
        <v>Orgelbau</v>
      </c>
      <c r="C123" s="58">
        <f>VLOOKUP(Auswahl_Bundesland&amp;A123,Daten_männlich!$1:$1048576,2,FALSE)</f>
        <v>123</v>
      </c>
      <c r="D123" s="58">
        <f t="shared" si="4"/>
        <v>8</v>
      </c>
      <c r="E123" s="58">
        <f t="shared" si="5"/>
        <v>8123</v>
      </c>
      <c r="G123" s="58">
        <v>121</v>
      </c>
      <c r="H123" t="str">
        <f t="shared" si="6"/>
        <v>Druckvorstufentechniker</v>
      </c>
      <c r="I123">
        <f t="shared" si="7"/>
        <v>25</v>
      </c>
    </row>
    <row r="124" spans="1:9" ht="15">
      <c r="A124" s="55" t="s">
        <v>181</v>
      </c>
      <c r="B124" s="58" t="str">
        <f>VLOOKUP(A124,Überleitungstabelle!$1:$1048576,2,FALSE)</f>
        <v>Orthopädieschuhmacher</v>
      </c>
      <c r="C124" s="58">
        <f>VLOOKUP(Auswahl_Bundesland&amp;A124,Daten_männlich!$1:$1048576,2,FALSE)</f>
        <v>124</v>
      </c>
      <c r="D124" s="58">
        <f t="shared" si="4"/>
        <v>48</v>
      </c>
      <c r="E124" s="58">
        <f t="shared" si="5"/>
        <v>48124</v>
      </c>
      <c r="G124" s="58">
        <v>122</v>
      </c>
      <c r="H124" t="str">
        <f t="shared" si="6"/>
        <v>Bauwerksabdichtungstechnik</v>
      </c>
      <c r="I124">
        <f t="shared" si="7"/>
        <v>25</v>
      </c>
    </row>
    <row r="125" spans="1:9" ht="15">
      <c r="A125" s="55" t="s">
        <v>182</v>
      </c>
      <c r="B125" s="58" t="str">
        <f>VLOOKUP(A125,Überleitungstabelle!$1:$1048576,2,FALSE)</f>
        <v>Orthopädietechnik</v>
      </c>
      <c r="C125" s="58">
        <f>VLOOKUP(Auswahl_Bundesland&amp;A125,Daten_männlich!$1:$1048576,2,FALSE)</f>
        <v>125</v>
      </c>
      <c r="D125" s="58">
        <f t="shared" si="4"/>
        <v>42</v>
      </c>
      <c r="E125" s="58">
        <f t="shared" si="5"/>
        <v>42125</v>
      </c>
      <c r="G125" s="58">
        <v>123</v>
      </c>
      <c r="H125" t="str">
        <f t="shared" si="6"/>
        <v>Tierpfleger</v>
      </c>
      <c r="I125">
        <f t="shared" si="7"/>
        <v>24</v>
      </c>
    </row>
    <row r="126" spans="1:9" ht="15">
      <c r="A126" s="55" t="s">
        <v>183</v>
      </c>
      <c r="B126" s="58" t="str">
        <f>VLOOKUP(A126,Überleitungstabelle!$1:$1048576,2,FALSE)</f>
        <v>Papiertechnik</v>
      </c>
      <c r="C126" s="58">
        <f>VLOOKUP(Auswahl_Bundesland&amp;A126,Daten_männlich!$1:$1048576,2,FALSE)</f>
        <v>126</v>
      </c>
      <c r="D126" s="58">
        <f t="shared" si="4"/>
        <v>74</v>
      </c>
      <c r="E126" s="58">
        <f t="shared" si="5"/>
        <v>74126</v>
      </c>
      <c r="G126" s="58">
        <v>124</v>
      </c>
      <c r="H126" t="str">
        <f t="shared" si="6"/>
        <v>Zahnärztliche Fachassistenz</v>
      </c>
      <c r="I126">
        <f t="shared" si="7"/>
        <v>23</v>
      </c>
    </row>
    <row r="127" spans="1:9" ht="15">
      <c r="A127" s="55" t="s">
        <v>184</v>
      </c>
      <c r="B127" s="58" t="str">
        <f>VLOOKUP(A127,Überleitungstabelle!$1:$1048576,2,FALSE)</f>
        <v>Personaldienstleistung</v>
      </c>
      <c r="C127" s="58">
        <f>VLOOKUP(Auswahl_Bundesland&amp;A127,Daten_männlich!$1:$1048576,2,FALSE)</f>
        <v>127</v>
      </c>
      <c r="D127" s="58">
        <f t="shared" si="4"/>
        <v>45</v>
      </c>
      <c r="E127" s="58">
        <f t="shared" si="5"/>
        <v>45127</v>
      </c>
      <c r="G127" s="58">
        <v>125</v>
      </c>
      <c r="H127" t="str">
        <f t="shared" si="6"/>
        <v>Nah- und Distributionslogistik</v>
      </c>
      <c r="I127">
        <f t="shared" si="7"/>
        <v>23</v>
      </c>
    </row>
    <row r="128" spans="1:9" ht="15">
      <c r="A128" s="55" t="s">
        <v>185</v>
      </c>
      <c r="B128" s="58" t="str">
        <f>VLOOKUP(A128,Überleitungstabelle!$1:$1048576,2,FALSE)</f>
        <v>Pflasterer</v>
      </c>
      <c r="C128" s="58">
        <f>VLOOKUP(Auswahl_Bundesland&amp;A128,Daten_männlich!$1:$1048576,2,FALSE)</f>
        <v>128</v>
      </c>
      <c r="D128" s="58">
        <f t="shared" si="4"/>
        <v>44</v>
      </c>
      <c r="E128" s="58">
        <f t="shared" si="5"/>
        <v>44128</v>
      </c>
      <c r="G128" s="58">
        <v>126</v>
      </c>
      <c r="H128" t="str">
        <f t="shared" si="6"/>
        <v>Gießereitechnik</v>
      </c>
      <c r="I128">
        <f t="shared" si="7"/>
        <v>23</v>
      </c>
    </row>
    <row r="129" spans="1:9" ht="15">
      <c r="A129" s="55" t="s">
        <v>186</v>
      </c>
      <c r="B129" s="58" t="str">
        <f>VLOOKUP(A129,Überleitungstabelle!$1:$1048576,2,FALSE)</f>
        <v>Pflegeassistenz-AV</v>
      </c>
      <c r="C129" s="58">
        <f>VLOOKUP(Auswahl_Bundesland&amp;A129,Daten_männlich!$1:$1048576,2,FALSE)</f>
        <v>129</v>
      </c>
      <c r="D129" s="58">
        <f t="shared" si="4"/>
        <v>48</v>
      </c>
      <c r="E129" s="58">
        <f t="shared" si="5"/>
        <v>48129</v>
      </c>
      <c r="G129" s="58">
        <v>127</v>
      </c>
      <c r="H129" t="str">
        <f t="shared" si="6"/>
        <v>Wärme-, Kälte-, Schall- und Brandschutztechnik</v>
      </c>
      <c r="I129">
        <f t="shared" si="7"/>
        <v>22</v>
      </c>
    </row>
    <row r="130" spans="1:9" ht="15">
      <c r="A130" s="55" t="s">
        <v>187</v>
      </c>
      <c r="B130" s="58" t="str">
        <f>VLOOKUP(A130,Überleitungstabelle!$1:$1048576,2,FALSE)</f>
        <v>Pflegefachassistenz-AV</v>
      </c>
      <c r="C130" s="58">
        <f>VLOOKUP(Auswahl_Bundesland&amp;A130,Daten_männlich!$1:$1048576,2,FALSE)</f>
        <v>130</v>
      </c>
      <c r="D130" s="58">
        <f t="shared" si="4"/>
        <v>7</v>
      </c>
      <c r="E130" s="58">
        <f t="shared" si="5"/>
        <v>7130</v>
      </c>
      <c r="G130" s="58">
        <v>128</v>
      </c>
      <c r="H130" t="str">
        <f t="shared" si="6"/>
        <v>Finanzdienstleistungskaufmann</v>
      </c>
      <c r="I130">
        <f t="shared" si="7"/>
        <v>21</v>
      </c>
    </row>
    <row r="131" spans="1:9" ht="15">
      <c r="A131" s="55" t="s">
        <v>188</v>
      </c>
      <c r="B131" s="58" t="str">
        <f>VLOOKUP(A131,Überleitungstabelle!$1:$1048576,2,FALSE)</f>
        <v>Pharmatechnologie</v>
      </c>
      <c r="C131" s="58">
        <f>VLOOKUP(Auswahl_Bundesland&amp;A131,Daten_männlich!$1:$1048576,2,FALSE)</f>
        <v>131</v>
      </c>
      <c r="D131" s="58">
        <f t="shared" ref="D131:D194" si="8">IF(ISERROR(INDEX(Matrix_Daten_männlich,$C131,Spaltenindex)),"",INDEX(Matrix_Daten_männlich,$C131,Spaltenindex))</f>
        <v>35</v>
      </c>
      <c r="E131" s="58">
        <f t="shared" si="5"/>
        <v>35131</v>
      </c>
      <c r="G131" s="58">
        <v>129</v>
      </c>
      <c r="H131" t="str">
        <f t="shared" si="6"/>
        <v>Entsorgungs- und Recyclingfachkraft</v>
      </c>
      <c r="I131">
        <f t="shared" si="7"/>
        <v>21</v>
      </c>
    </row>
    <row r="132" spans="1:9" ht="15">
      <c r="A132" s="55" t="s">
        <v>19</v>
      </c>
      <c r="B132" s="58" t="str">
        <f>VLOOKUP(A132,Überleitungstabelle!$1:$1048576,2,FALSE)</f>
        <v>Pharmazeutisch-kaufmännische Assistenz</v>
      </c>
      <c r="C132" s="58">
        <f>VLOOKUP(Auswahl_Bundesland&amp;A132,Daten_männlich!$1:$1048576,2,FALSE)</f>
        <v>132</v>
      </c>
      <c r="D132" s="58">
        <f t="shared" si="8"/>
        <v>108</v>
      </c>
      <c r="E132" s="58">
        <f t="shared" ref="E132:E195" si="9">IF(D132="","",D132*(1000)+ROW())</f>
        <v>108132</v>
      </c>
      <c r="G132" s="58">
        <v>130</v>
      </c>
      <c r="H132" t="str">
        <f t="shared" ref="H132:H195" si="10">IF(ISERROR(INDEX(B:B,MATCH(LARGE(E:E,$G132),E:E,))),"",INDEX(B:B,MATCH(LARGE(E:E,$G132),E:E,)))</f>
        <v>Masseur</v>
      </c>
      <c r="I132">
        <f t="shared" ref="I132:I195" si="11">IF(ISERROR(INDEX(D:D,MATCH(LARGE(E:E,$G132),E:E,))),"",INDEX(D:D,MATCH(LARGE(E:E,$G132),E:E,)))</f>
        <v>20</v>
      </c>
    </row>
    <row r="133" spans="1:9" ht="15">
      <c r="A133" s="55" t="s">
        <v>189</v>
      </c>
      <c r="B133" s="58" t="str">
        <f>VLOOKUP(A133,Überleitungstabelle!$1:$1048576,2,FALSE)</f>
        <v>Physiklaborant</v>
      </c>
      <c r="C133" s="58">
        <f>VLOOKUP(Auswahl_Bundesland&amp;A133,Daten_männlich!$1:$1048576,2,FALSE)</f>
        <v>133</v>
      </c>
      <c r="D133" s="58">
        <f t="shared" si="8"/>
        <v>0</v>
      </c>
      <c r="E133" s="58">
        <f t="shared" si="9"/>
        <v>133</v>
      </c>
      <c r="G133" s="58">
        <v>131</v>
      </c>
      <c r="H133" t="str">
        <f t="shared" si="10"/>
        <v>Textiltechnologie</v>
      </c>
      <c r="I133">
        <f t="shared" si="11"/>
        <v>19</v>
      </c>
    </row>
    <row r="134" spans="1:9" ht="15">
      <c r="A134" s="55" t="s">
        <v>190</v>
      </c>
      <c r="B134" s="58" t="str">
        <f>VLOOKUP(A134,Überleitungstabelle!$1:$1048576,2,FALSE)</f>
        <v>Platten- und Fliesenleger</v>
      </c>
      <c r="C134" s="58">
        <f>VLOOKUP(Auswahl_Bundesland&amp;A134,Daten_männlich!$1:$1048576,2,FALSE)</f>
        <v>134</v>
      </c>
      <c r="D134" s="58">
        <f t="shared" si="8"/>
        <v>333</v>
      </c>
      <c r="E134" s="58">
        <f t="shared" si="9"/>
        <v>333134</v>
      </c>
      <c r="G134" s="58">
        <v>132</v>
      </c>
      <c r="H134" t="str">
        <f t="shared" si="10"/>
        <v>Buchbindetechnik und Postpresstechnologie</v>
      </c>
      <c r="I134">
        <f t="shared" si="11"/>
        <v>19</v>
      </c>
    </row>
    <row r="135" spans="1:9" ht="15">
      <c r="A135" s="55" t="s">
        <v>191</v>
      </c>
      <c r="B135" s="58" t="str">
        <f>VLOOKUP(A135,Überleitungstabelle!$1:$1048576,2,FALSE)</f>
        <v>Polsterer</v>
      </c>
      <c r="C135" s="58">
        <f>VLOOKUP(Auswahl_Bundesland&amp;A135,Daten_männlich!$1:$1048576,2,FALSE)</f>
        <v>135</v>
      </c>
      <c r="D135" s="58">
        <f t="shared" si="8"/>
        <v>6</v>
      </c>
      <c r="E135" s="58">
        <f t="shared" si="9"/>
        <v>6135</v>
      </c>
      <c r="G135" s="58">
        <v>133</v>
      </c>
      <c r="H135" t="str">
        <f t="shared" si="10"/>
        <v>Uhrmacher - Zeitmesstechniker</v>
      </c>
      <c r="I135">
        <f t="shared" si="11"/>
        <v>18</v>
      </c>
    </row>
    <row r="136" spans="1:9" ht="15">
      <c r="A136" s="55" t="s">
        <v>192</v>
      </c>
      <c r="B136" s="58" t="str">
        <f>VLOOKUP(A136,Überleitungstabelle!$1:$1048576,2,FALSE)</f>
        <v>Präparator</v>
      </c>
      <c r="C136" s="58">
        <f>VLOOKUP(Auswahl_Bundesland&amp;A136,Daten_männlich!$1:$1048576,2,FALSE)</f>
        <v>136</v>
      </c>
      <c r="D136" s="58">
        <f t="shared" si="8"/>
        <v>0</v>
      </c>
      <c r="E136" s="58">
        <f t="shared" si="9"/>
        <v>136</v>
      </c>
      <c r="G136" s="58">
        <v>134</v>
      </c>
      <c r="H136" t="str">
        <f t="shared" si="10"/>
        <v>Reifen- und Vulkanisationstechnik</v>
      </c>
      <c r="I136">
        <f t="shared" si="11"/>
        <v>18</v>
      </c>
    </row>
    <row r="137" spans="1:9" ht="15">
      <c r="A137" s="55" t="s">
        <v>193</v>
      </c>
      <c r="B137" s="58" t="str">
        <f>VLOOKUP(A137,Überleitungstabelle!$1:$1048576,2,FALSE)</f>
        <v>Prozesstechnik</v>
      </c>
      <c r="C137" s="58">
        <f>VLOOKUP(Auswahl_Bundesland&amp;A137,Daten_männlich!$1:$1048576,2,FALSE)</f>
        <v>137</v>
      </c>
      <c r="D137" s="58">
        <f t="shared" si="8"/>
        <v>726</v>
      </c>
      <c r="E137" s="58">
        <f t="shared" si="9"/>
        <v>726137</v>
      </c>
      <c r="G137" s="58">
        <v>135</v>
      </c>
      <c r="H137" t="str">
        <f t="shared" si="10"/>
        <v>Archiv-, Bibliotheks- und Informationsassistent</v>
      </c>
      <c r="I137">
        <f t="shared" si="11"/>
        <v>17</v>
      </c>
    </row>
    <row r="138" spans="1:9" ht="15">
      <c r="A138" s="55" t="s">
        <v>194</v>
      </c>
      <c r="B138" s="58" t="str">
        <f>VLOOKUP(A138,Überleitungstabelle!$1:$1048576,2,FALSE)</f>
        <v>Prüftechnik - Schwerpunkt Baustoffe</v>
      </c>
      <c r="C138" s="58">
        <f>VLOOKUP(Auswahl_Bundesland&amp;A138,Daten_männlich!$1:$1048576,2,FALSE)</f>
        <v>138</v>
      </c>
      <c r="D138" s="58">
        <f t="shared" si="8"/>
        <v>6</v>
      </c>
      <c r="E138" s="58">
        <f t="shared" si="9"/>
        <v>6138</v>
      </c>
      <c r="G138" s="58">
        <v>136</v>
      </c>
      <c r="H138" t="str">
        <f t="shared" si="10"/>
        <v>Fernwärmetechnik</v>
      </c>
      <c r="I138">
        <f t="shared" si="11"/>
        <v>16</v>
      </c>
    </row>
    <row r="139" spans="1:9" ht="15">
      <c r="A139" s="55" t="s">
        <v>195</v>
      </c>
      <c r="B139" s="58" t="str">
        <f>VLOOKUP(A139,Überleitungstabelle!$1:$1048576,2,FALSE)</f>
        <v>Prüftechnik - Schwerpunkt Physik</v>
      </c>
      <c r="C139" s="58">
        <f>VLOOKUP(Auswahl_Bundesland&amp;A139,Daten_männlich!$1:$1048576,2,FALSE)</f>
        <v>139</v>
      </c>
      <c r="D139" s="58">
        <f t="shared" si="8"/>
        <v>14</v>
      </c>
      <c r="E139" s="58">
        <f t="shared" si="9"/>
        <v>14139</v>
      </c>
      <c r="G139" s="58">
        <v>137</v>
      </c>
      <c r="H139" t="str">
        <f t="shared" si="10"/>
        <v>Binnenschifffahrt</v>
      </c>
      <c r="I139">
        <f t="shared" si="11"/>
        <v>16</v>
      </c>
    </row>
    <row r="140" spans="1:9" ht="15">
      <c r="A140" s="55" t="s">
        <v>196</v>
      </c>
      <c r="B140" s="58" t="str">
        <f>VLOOKUP(A140,Überleitungstabelle!$1:$1048576,2,FALSE)</f>
        <v>Rauchfangkehrer</v>
      </c>
      <c r="C140" s="58">
        <f>VLOOKUP(Auswahl_Bundesland&amp;A140,Daten_männlich!$1:$1048576,2,FALSE)</f>
        <v>140</v>
      </c>
      <c r="D140" s="58">
        <f t="shared" si="8"/>
        <v>240</v>
      </c>
      <c r="E140" s="58">
        <f t="shared" si="9"/>
        <v>240140</v>
      </c>
      <c r="G140" s="58">
        <v>138</v>
      </c>
      <c r="H140" t="str">
        <f t="shared" si="10"/>
        <v>Faserverbundtechnik</v>
      </c>
      <c r="I140">
        <f t="shared" si="11"/>
        <v>15</v>
      </c>
    </row>
    <row r="141" spans="1:9" ht="15">
      <c r="A141" s="55" t="s">
        <v>197</v>
      </c>
      <c r="B141" s="58" t="str">
        <f>VLOOKUP(A141,Überleitungstabelle!$1:$1048576,2,FALSE)</f>
        <v>Reifen- und Vulkanisationstechnik</v>
      </c>
      <c r="C141" s="58">
        <f>VLOOKUP(Auswahl_Bundesland&amp;A141,Daten_männlich!$1:$1048576,2,FALSE)</f>
        <v>141</v>
      </c>
      <c r="D141" s="58">
        <f t="shared" si="8"/>
        <v>18</v>
      </c>
      <c r="E141" s="58">
        <f t="shared" si="9"/>
        <v>18141</v>
      </c>
      <c r="G141" s="58">
        <v>139</v>
      </c>
      <c r="H141" t="str">
        <f t="shared" si="10"/>
        <v>Transportbetontechnik</v>
      </c>
      <c r="I141">
        <f t="shared" si="11"/>
        <v>14</v>
      </c>
    </row>
    <row r="142" spans="1:9" ht="15">
      <c r="A142" s="55" t="s">
        <v>198</v>
      </c>
      <c r="B142" s="58" t="str">
        <f>VLOOKUP(A142,Überleitungstabelle!$1:$1048576,2,FALSE)</f>
        <v>Reinigungstechnik</v>
      </c>
      <c r="C142" s="58">
        <f>VLOOKUP(Auswahl_Bundesland&amp;A142,Daten_männlich!$1:$1048576,2,FALSE)</f>
        <v>142</v>
      </c>
      <c r="D142" s="58">
        <f t="shared" si="8"/>
        <v>91</v>
      </c>
      <c r="E142" s="58">
        <f t="shared" si="9"/>
        <v>91142</v>
      </c>
      <c r="G142" s="58">
        <v>140</v>
      </c>
      <c r="H142" t="str">
        <f t="shared" si="10"/>
        <v>Textilchemie</v>
      </c>
      <c r="I142">
        <f t="shared" si="11"/>
        <v>14</v>
      </c>
    </row>
    <row r="143" spans="1:9" ht="15">
      <c r="A143" s="55" t="s">
        <v>566</v>
      </c>
      <c r="B143" s="58" t="str">
        <f>VLOOKUP(A143,Überleitungstabelle!$1:$1048576,2,FALSE)</f>
        <v>Reisebürokaufmann</v>
      </c>
      <c r="C143" s="58">
        <f>VLOOKUP(Auswahl_Bundesland&amp;A143,Daten_männlich!$1:$1048576,2,FALSE)</f>
        <v>143</v>
      </c>
      <c r="D143" s="58">
        <f t="shared" si="8"/>
        <v>25</v>
      </c>
      <c r="E143" s="58">
        <f t="shared" si="9"/>
        <v>25143</v>
      </c>
      <c r="G143" s="58">
        <v>141</v>
      </c>
      <c r="H143" t="str">
        <f t="shared" si="10"/>
        <v>Prüftechnik - Schwerpunkt Physik</v>
      </c>
      <c r="I143">
        <f t="shared" si="11"/>
        <v>14</v>
      </c>
    </row>
    <row r="144" spans="1:9" ht="15">
      <c r="A144" s="55" t="s">
        <v>200</v>
      </c>
      <c r="B144" s="58" t="str">
        <f>VLOOKUP(A144,Überleitungstabelle!$1:$1048576,2,FALSE)</f>
        <v>Reprografie</v>
      </c>
      <c r="C144" s="58">
        <f>VLOOKUP(Auswahl_Bundesland&amp;A144,Daten_männlich!$1:$1048576,2,FALSE)</f>
        <v>144</v>
      </c>
      <c r="D144" s="58">
        <f t="shared" si="8"/>
        <v>2</v>
      </c>
      <c r="E144" s="58">
        <f t="shared" si="9"/>
        <v>2144</v>
      </c>
      <c r="G144" s="58">
        <v>142</v>
      </c>
      <c r="H144" t="str">
        <f t="shared" si="10"/>
        <v>Buch- und Medienwirtschaft</v>
      </c>
      <c r="I144">
        <f t="shared" si="11"/>
        <v>14</v>
      </c>
    </row>
    <row r="145" spans="1:9" ht="15">
      <c r="A145" s="55" t="s">
        <v>201</v>
      </c>
      <c r="B145" s="58" t="str">
        <f>VLOOKUP(A145,Überleitungstabelle!$1:$1048576,2,FALSE)</f>
        <v>Restaurantfachmann</v>
      </c>
      <c r="C145" s="58">
        <f>VLOOKUP(Auswahl_Bundesland&amp;A145,Daten_männlich!$1:$1048576,2,FALSE)</f>
        <v>145</v>
      </c>
      <c r="D145" s="58">
        <f t="shared" si="8"/>
        <v>593</v>
      </c>
      <c r="E145" s="58">
        <f t="shared" si="9"/>
        <v>593145</v>
      </c>
      <c r="G145" s="58">
        <v>143</v>
      </c>
      <c r="H145" t="str">
        <f t="shared" si="10"/>
        <v>Betonbauspezialist</v>
      </c>
      <c r="I145">
        <f t="shared" si="11"/>
        <v>13</v>
      </c>
    </row>
    <row r="146" spans="1:9" ht="15">
      <c r="A146" s="55" t="s">
        <v>203</v>
      </c>
      <c r="B146" s="58" t="str">
        <f>VLOOKUP(A146,Überleitungstabelle!$1:$1048576,2,FALSE)</f>
        <v>Sattlerei</v>
      </c>
      <c r="C146" s="58">
        <f>VLOOKUP(Auswahl_Bundesland&amp;A146,Daten_männlich!$1:$1048576,2,FALSE)</f>
        <v>146</v>
      </c>
      <c r="D146" s="58">
        <f t="shared" si="8"/>
        <v>5</v>
      </c>
      <c r="E146" s="58">
        <f t="shared" si="9"/>
        <v>5146</v>
      </c>
      <c r="G146" s="58">
        <v>144</v>
      </c>
      <c r="H146" t="str">
        <f t="shared" si="10"/>
        <v>Gold- und Silberschmied und Juwelier</v>
      </c>
      <c r="I146">
        <f t="shared" si="11"/>
        <v>13</v>
      </c>
    </row>
    <row r="147" spans="1:9" ht="15">
      <c r="A147" s="55" t="s">
        <v>204</v>
      </c>
      <c r="B147" s="58" t="str">
        <f>VLOOKUP(A147,Überleitungstabelle!$1:$1048576,2,FALSE)</f>
        <v>Schädlingsbekämpfer</v>
      </c>
      <c r="C147" s="58">
        <f>VLOOKUP(Auswahl_Bundesland&amp;A147,Daten_männlich!$1:$1048576,2,FALSE)</f>
        <v>147</v>
      </c>
      <c r="D147" s="58">
        <f t="shared" si="8"/>
        <v>12</v>
      </c>
      <c r="E147" s="58">
        <f t="shared" si="9"/>
        <v>12147</v>
      </c>
      <c r="G147" s="58">
        <v>145</v>
      </c>
      <c r="H147" t="str">
        <f t="shared" si="10"/>
        <v>Bootbauer</v>
      </c>
      <c r="I147">
        <f t="shared" si="11"/>
        <v>13</v>
      </c>
    </row>
    <row r="148" spans="1:9" ht="15">
      <c r="A148" s="55" t="s">
        <v>205</v>
      </c>
      <c r="B148" s="58" t="str">
        <f>VLOOKUP(A148,Überleitungstabelle!$1:$1048576,2,FALSE)</f>
        <v>Schuhfertigung</v>
      </c>
      <c r="C148" s="58">
        <f>VLOOKUP(Auswahl_Bundesland&amp;A148,Daten_männlich!$1:$1048576,2,FALSE)</f>
        <v>148</v>
      </c>
      <c r="D148" s="58">
        <f t="shared" si="8"/>
        <v>0</v>
      </c>
      <c r="E148" s="58">
        <f t="shared" si="9"/>
        <v>148</v>
      </c>
      <c r="G148" s="58">
        <v>146</v>
      </c>
      <c r="H148" t="str">
        <f t="shared" si="10"/>
        <v>Schädlingsbekämpfer</v>
      </c>
      <c r="I148">
        <f t="shared" si="11"/>
        <v>12</v>
      </c>
    </row>
    <row r="149" spans="1:9" ht="15">
      <c r="A149" s="55" t="s">
        <v>206</v>
      </c>
      <c r="B149" s="58" t="str">
        <f>VLOOKUP(A149,Überleitungstabelle!$1:$1048576,2,FALSE)</f>
        <v>Schuhmacher</v>
      </c>
      <c r="C149" s="58">
        <f>VLOOKUP(Auswahl_Bundesland&amp;A149,Daten_männlich!$1:$1048576,2,FALSE)</f>
        <v>149</v>
      </c>
      <c r="D149" s="58">
        <f t="shared" si="8"/>
        <v>4</v>
      </c>
      <c r="E149" s="58">
        <f t="shared" si="9"/>
        <v>4149</v>
      </c>
      <c r="G149" s="58">
        <v>147</v>
      </c>
      <c r="H149" t="str">
        <f t="shared" si="10"/>
        <v>Foto- und Multimediakaufmann</v>
      </c>
      <c r="I149">
        <f t="shared" si="11"/>
        <v>12</v>
      </c>
    </row>
    <row r="150" spans="1:9" ht="15">
      <c r="A150" s="55" t="s">
        <v>207</v>
      </c>
      <c r="B150" s="58" t="str">
        <f>VLOOKUP(A150,Überleitungstabelle!$1:$1048576,2,FALSE)</f>
        <v>Seilbahntechnik</v>
      </c>
      <c r="C150" s="58">
        <f>VLOOKUP(Auswahl_Bundesland&amp;A150,Daten_männlich!$1:$1048576,2,FALSE)</f>
        <v>150</v>
      </c>
      <c r="D150" s="58">
        <f t="shared" si="8"/>
        <v>262</v>
      </c>
      <c r="E150" s="58">
        <f t="shared" si="9"/>
        <v>262150</v>
      </c>
      <c r="G150" s="58">
        <v>148</v>
      </c>
      <c r="H150" t="str">
        <f t="shared" si="10"/>
        <v>Backtechnologie</v>
      </c>
      <c r="I150">
        <f t="shared" si="11"/>
        <v>12</v>
      </c>
    </row>
    <row r="151" spans="1:9" ht="15">
      <c r="A151" s="55" t="s">
        <v>208</v>
      </c>
      <c r="B151" s="58" t="str">
        <f>VLOOKUP(A151,Überleitungstabelle!$1:$1048576,2,FALSE)</f>
        <v>Skibautechnik</v>
      </c>
      <c r="C151" s="58">
        <f>VLOOKUP(Auswahl_Bundesland&amp;A151,Daten_männlich!$1:$1048576,2,FALSE)</f>
        <v>151</v>
      </c>
      <c r="D151" s="58">
        <f t="shared" si="8"/>
        <v>8</v>
      </c>
      <c r="E151" s="58">
        <f t="shared" si="9"/>
        <v>8151</v>
      </c>
      <c r="G151" s="58">
        <v>149</v>
      </c>
      <c r="H151" t="str">
        <f t="shared" si="10"/>
        <v>Tierärztliche Ordinationsassistenz</v>
      </c>
      <c r="I151">
        <f t="shared" si="11"/>
        <v>11</v>
      </c>
    </row>
    <row r="152" spans="1:9" ht="15">
      <c r="A152" s="55" t="s">
        <v>209</v>
      </c>
      <c r="B152" s="58" t="str">
        <f>VLOOKUP(A152,Überleitungstabelle!$1:$1048576,2,FALSE)</f>
        <v>Sonnenschutztechnik</v>
      </c>
      <c r="C152" s="58">
        <f>VLOOKUP(Auswahl_Bundesland&amp;A152,Daten_männlich!$1:$1048576,2,FALSE)</f>
        <v>152</v>
      </c>
      <c r="D152" s="58">
        <f t="shared" si="8"/>
        <v>48</v>
      </c>
      <c r="E152" s="58">
        <f t="shared" si="9"/>
        <v>48152</v>
      </c>
      <c r="G152" s="58">
        <v>150</v>
      </c>
      <c r="H152" t="str">
        <f t="shared" si="10"/>
        <v>Textilreiniger</v>
      </c>
      <c r="I152">
        <f t="shared" si="11"/>
        <v>11</v>
      </c>
    </row>
    <row r="153" spans="1:9" ht="15">
      <c r="A153" s="55" t="s">
        <v>210</v>
      </c>
      <c r="B153" s="58" t="str">
        <f>VLOOKUP(A153,Überleitungstabelle!$1:$1048576,2,FALSE)</f>
        <v>Speditionskaufmann</v>
      </c>
      <c r="C153" s="58">
        <f>VLOOKUP(Auswahl_Bundesland&amp;A153,Daten_männlich!$1:$1048576,2,FALSE)</f>
        <v>153</v>
      </c>
      <c r="D153" s="58">
        <f t="shared" si="8"/>
        <v>461</v>
      </c>
      <c r="E153" s="58">
        <f t="shared" si="9"/>
        <v>461153</v>
      </c>
      <c r="G153" s="58">
        <v>151</v>
      </c>
      <c r="H153" t="str">
        <f t="shared" si="10"/>
        <v>Brunnen- und Grundbau</v>
      </c>
      <c r="I153">
        <f t="shared" si="11"/>
        <v>11</v>
      </c>
    </row>
    <row r="154" spans="1:9" ht="15">
      <c r="A154" s="55" t="s">
        <v>211</v>
      </c>
      <c r="B154" s="58" t="str">
        <f>VLOOKUP(A154,Überleitungstabelle!$1:$1048576,2,FALSE)</f>
        <v>Speditionslogistik</v>
      </c>
      <c r="C154" s="58">
        <f>VLOOKUP(Auswahl_Bundesland&amp;A154,Daten_männlich!$1:$1048576,2,FALSE)</f>
        <v>154</v>
      </c>
      <c r="D154" s="58">
        <f t="shared" si="8"/>
        <v>35</v>
      </c>
      <c r="E154" s="58">
        <f t="shared" si="9"/>
        <v>35154</v>
      </c>
      <c r="G154" s="58">
        <v>152</v>
      </c>
      <c r="H154" t="str">
        <f t="shared" si="10"/>
        <v>Metallgießer</v>
      </c>
      <c r="I154">
        <f t="shared" si="11"/>
        <v>10</v>
      </c>
    </row>
    <row r="155" spans="1:9" ht="15">
      <c r="A155" s="55" t="s">
        <v>212</v>
      </c>
      <c r="B155" s="58" t="str">
        <f>VLOOKUP(A155,Überleitungstabelle!$1:$1048576,2,FALSE)</f>
        <v>Spengler</v>
      </c>
      <c r="C155" s="58">
        <f>VLOOKUP(Auswahl_Bundesland&amp;A155,Daten_männlich!$1:$1048576,2,FALSE)</f>
        <v>155</v>
      </c>
      <c r="D155" s="58">
        <f t="shared" si="8"/>
        <v>437</v>
      </c>
      <c r="E155" s="58">
        <f t="shared" si="9"/>
        <v>437155</v>
      </c>
      <c r="G155" s="58">
        <v>153</v>
      </c>
      <c r="H155" t="str">
        <f t="shared" si="10"/>
        <v>Drogist</v>
      </c>
      <c r="I155">
        <f t="shared" si="11"/>
        <v>10</v>
      </c>
    </row>
    <row r="156" spans="1:9" ht="15">
      <c r="A156" s="55" t="s">
        <v>213</v>
      </c>
      <c r="B156" s="58" t="str">
        <f>VLOOKUP(A156,Überleitungstabelle!$1:$1048576,2,FALSE)</f>
        <v>Sportadministrator</v>
      </c>
      <c r="C156" s="58">
        <f>VLOOKUP(Auswahl_Bundesland&amp;A156,Daten_männlich!$1:$1048576,2,FALSE)</f>
        <v>156</v>
      </c>
      <c r="D156" s="58">
        <f t="shared" si="8"/>
        <v>45</v>
      </c>
      <c r="E156" s="58">
        <f t="shared" si="9"/>
        <v>45156</v>
      </c>
      <c r="G156" s="58">
        <v>154</v>
      </c>
      <c r="H156" t="str">
        <f t="shared" si="10"/>
        <v>Bekleidungsgestaltung</v>
      </c>
      <c r="I156">
        <f t="shared" si="11"/>
        <v>10</v>
      </c>
    </row>
    <row r="157" spans="1:9" ht="15">
      <c r="A157" s="55" t="s">
        <v>214</v>
      </c>
      <c r="B157" s="58" t="str">
        <f>VLOOKUP(A157,Überleitungstabelle!$1:$1048576,2,FALSE)</f>
        <v>Sportgerätefachkraft</v>
      </c>
      <c r="C157" s="58">
        <f>VLOOKUP(Auswahl_Bundesland&amp;A157,Daten_männlich!$1:$1048576,2,FALSE)</f>
        <v>157</v>
      </c>
      <c r="D157" s="58">
        <f t="shared" si="8"/>
        <v>50</v>
      </c>
      <c r="E157" s="58">
        <f t="shared" si="9"/>
        <v>50157</v>
      </c>
      <c r="G157" s="58">
        <v>155</v>
      </c>
      <c r="H157" t="str">
        <f t="shared" si="10"/>
        <v>Klavierbau</v>
      </c>
      <c r="I157">
        <f t="shared" si="11"/>
        <v>9</v>
      </c>
    </row>
    <row r="158" spans="1:9" ht="15">
      <c r="A158" s="55" t="s">
        <v>567</v>
      </c>
      <c r="B158" s="58" t="str">
        <f>VLOOKUP(A158,Überleitungstabelle!$1:$1048576,2,FALSE)</f>
        <v>Standardisierte Ausbildung Teilqualifikation Metall</v>
      </c>
      <c r="C158" s="58">
        <f>VLOOKUP(Auswahl_Bundesland&amp;A158,Daten_männlich!$1:$1048576,2,FALSE)</f>
        <v>158</v>
      </c>
      <c r="D158" s="58">
        <f t="shared" si="8"/>
        <v>25</v>
      </c>
      <c r="E158" s="58">
        <f t="shared" si="9"/>
        <v>25158</v>
      </c>
      <c r="G158" s="58">
        <v>156</v>
      </c>
      <c r="H158" t="str">
        <f t="shared" si="10"/>
        <v>Kanzleiassistent</v>
      </c>
      <c r="I158">
        <f t="shared" si="11"/>
        <v>9</v>
      </c>
    </row>
    <row r="159" spans="1:9" ht="15">
      <c r="A159" s="55" t="s">
        <v>216</v>
      </c>
      <c r="B159" s="58" t="str">
        <f>VLOOKUP(A159,Überleitungstabelle!$1:$1048576,2,FALSE)</f>
        <v>Steinmetz</v>
      </c>
      <c r="C159" s="58">
        <f>VLOOKUP(Auswahl_Bundesland&amp;A159,Daten_männlich!$1:$1048576,2,FALSE)</f>
        <v>159</v>
      </c>
      <c r="D159" s="58">
        <f t="shared" si="8"/>
        <v>51</v>
      </c>
      <c r="E159" s="58">
        <f t="shared" si="9"/>
        <v>51159</v>
      </c>
      <c r="G159" s="58">
        <v>157</v>
      </c>
      <c r="H159" t="str">
        <f t="shared" si="10"/>
        <v>Geoinformationstechnik</v>
      </c>
      <c r="I159">
        <f t="shared" si="11"/>
        <v>9</v>
      </c>
    </row>
    <row r="160" spans="1:9" ht="15">
      <c r="A160" s="55" t="s">
        <v>217</v>
      </c>
      <c r="B160" s="58" t="str">
        <f>VLOOKUP(A160,Überleitungstabelle!$1:$1048576,2,FALSE)</f>
        <v>Steinmetztechnik</v>
      </c>
      <c r="C160" s="58">
        <f>VLOOKUP(Auswahl_Bundesland&amp;A160,Daten_männlich!$1:$1048576,2,FALSE)</f>
        <v>160</v>
      </c>
      <c r="D160" s="58">
        <f t="shared" si="8"/>
        <v>36</v>
      </c>
      <c r="E160" s="58">
        <f t="shared" si="9"/>
        <v>36160</v>
      </c>
      <c r="G160" s="58">
        <v>158</v>
      </c>
      <c r="H160" t="str">
        <f t="shared" si="10"/>
        <v>Florist</v>
      </c>
      <c r="I160">
        <f t="shared" si="11"/>
        <v>9</v>
      </c>
    </row>
    <row r="161" spans="1:9" ht="15">
      <c r="A161" s="55" t="s">
        <v>219</v>
      </c>
      <c r="B161" s="58" t="str">
        <f>VLOOKUP(A161,Überleitungstabelle!$1:$1048576,2,FALSE)</f>
        <v>Steuerassistenz</v>
      </c>
      <c r="C161" s="58">
        <f>VLOOKUP(Auswahl_Bundesland&amp;A161,Daten_männlich!$1:$1048576,2,FALSE)</f>
        <v>161</v>
      </c>
      <c r="D161" s="58">
        <f t="shared" si="8"/>
        <v>96</v>
      </c>
      <c r="E161" s="58">
        <f t="shared" si="9"/>
        <v>96161</v>
      </c>
      <c r="G161" s="58">
        <v>159</v>
      </c>
      <c r="H161" t="str">
        <f t="shared" si="10"/>
        <v>Betriebsdienstleister</v>
      </c>
      <c r="I161">
        <f t="shared" si="11"/>
        <v>9</v>
      </c>
    </row>
    <row r="162" spans="1:9" ht="15">
      <c r="A162" s="55" t="s">
        <v>224</v>
      </c>
      <c r="B162" s="58" t="str">
        <f>VLOOKUP(A162,Überleitungstabelle!$1:$1048576,2,FALSE)</f>
        <v>Stuckateur und Trockenausbauer</v>
      </c>
      <c r="C162" s="58">
        <f>VLOOKUP(Auswahl_Bundesland&amp;A162,Daten_männlich!$1:$1048576,2,FALSE)</f>
        <v>162</v>
      </c>
      <c r="D162" s="58">
        <f t="shared" si="8"/>
        <v>78</v>
      </c>
      <c r="E162" s="58">
        <f t="shared" si="9"/>
        <v>78162</v>
      </c>
      <c r="G162" s="58">
        <v>160</v>
      </c>
      <c r="H162" t="str">
        <f t="shared" si="10"/>
        <v>Klimagärtner</v>
      </c>
      <c r="I162">
        <f t="shared" si="11"/>
        <v>8</v>
      </c>
    </row>
    <row r="163" spans="1:9" ht="15">
      <c r="A163" s="55" t="s">
        <v>225</v>
      </c>
      <c r="B163" s="58" t="str">
        <f>VLOOKUP(A163,Überleitungstabelle!$1:$1048576,2,FALSE)</f>
        <v>Systemgastronomiefachkraft</v>
      </c>
      <c r="C163" s="58">
        <f>VLOOKUP(Auswahl_Bundesland&amp;A163,Daten_männlich!$1:$1048576,2,FALSE)</f>
        <v>163</v>
      </c>
      <c r="D163" s="58">
        <f t="shared" si="8"/>
        <v>162</v>
      </c>
      <c r="E163" s="58">
        <f t="shared" si="9"/>
        <v>162163</v>
      </c>
      <c r="G163" s="58">
        <v>161</v>
      </c>
      <c r="H163" t="str">
        <f t="shared" si="10"/>
        <v>Waffenmechaniker</v>
      </c>
      <c r="I163">
        <f t="shared" si="11"/>
        <v>8</v>
      </c>
    </row>
    <row r="164" spans="1:9" ht="15">
      <c r="A164" s="55" t="s">
        <v>226</v>
      </c>
      <c r="B164" s="58" t="str">
        <f>VLOOKUP(A164,Überleitungstabelle!$1:$1048576,2,FALSE)</f>
        <v>Tapezierer und Dekorateur</v>
      </c>
      <c r="C164" s="58">
        <f>VLOOKUP(Auswahl_Bundesland&amp;A164,Daten_männlich!$1:$1048576,2,FALSE)</f>
        <v>164</v>
      </c>
      <c r="D164" s="58">
        <f t="shared" si="8"/>
        <v>58</v>
      </c>
      <c r="E164" s="58">
        <f t="shared" si="9"/>
        <v>58164</v>
      </c>
      <c r="G164" s="58">
        <v>162</v>
      </c>
      <c r="H164" t="str">
        <f t="shared" si="10"/>
        <v>Skibautechnik</v>
      </c>
      <c r="I164">
        <f t="shared" si="11"/>
        <v>8</v>
      </c>
    </row>
    <row r="165" spans="1:9" ht="15">
      <c r="A165" s="55" t="s">
        <v>227</v>
      </c>
      <c r="B165" s="58" t="str">
        <f>VLOOKUP(A165,Überleitungstabelle!$1:$1048576,2,FALSE)</f>
        <v>Technischer Zeichner</v>
      </c>
      <c r="C165" s="58">
        <f>VLOOKUP(Auswahl_Bundesland&amp;A165,Daten_männlich!$1:$1048576,2,FALSE)</f>
        <v>165</v>
      </c>
      <c r="D165" s="58">
        <f t="shared" si="8"/>
        <v>251</v>
      </c>
      <c r="E165" s="58">
        <f t="shared" si="9"/>
        <v>251165</v>
      </c>
      <c r="G165" s="58">
        <v>163</v>
      </c>
      <c r="H165" t="str">
        <f t="shared" si="10"/>
        <v>Orgelbau</v>
      </c>
      <c r="I165">
        <f t="shared" si="11"/>
        <v>8</v>
      </c>
    </row>
    <row r="166" spans="1:9" ht="15">
      <c r="A166" s="55" t="s">
        <v>228</v>
      </c>
      <c r="B166" s="58" t="str">
        <f>VLOOKUP(A166,Überleitungstabelle!$1:$1048576,2,FALSE)</f>
        <v>Textilchemie</v>
      </c>
      <c r="C166" s="58">
        <f>VLOOKUP(Auswahl_Bundesland&amp;A166,Daten_männlich!$1:$1048576,2,FALSE)</f>
        <v>166</v>
      </c>
      <c r="D166" s="58">
        <f t="shared" si="8"/>
        <v>14</v>
      </c>
      <c r="E166" s="58">
        <f t="shared" si="9"/>
        <v>14166</v>
      </c>
      <c r="G166" s="58">
        <v>164</v>
      </c>
      <c r="H166" t="str">
        <f t="shared" si="10"/>
        <v>Medizinproduktekaufmann</v>
      </c>
      <c r="I166">
        <f t="shared" si="11"/>
        <v>8</v>
      </c>
    </row>
    <row r="167" spans="1:9" ht="15">
      <c r="A167" s="55" t="s">
        <v>229</v>
      </c>
      <c r="B167" s="58" t="str">
        <f>VLOOKUP(A167,Überleitungstabelle!$1:$1048576,2,FALSE)</f>
        <v>Textilgestaltung</v>
      </c>
      <c r="C167" s="58">
        <f>VLOOKUP(Auswahl_Bundesland&amp;A167,Daten_männlich!$1:$1048576,2,FALSE)</f>
        <v>167</v>
      </c>
      <c r="D167" s="58">
        <f t="shared" si="8"/>
        <v>4</v>
      </c>
      <c r="E167" s="58">
        <f t="shared" si="9"/>
        <v>4167</v>
      </c>
      <c r="G167" s="58">
        <v>165</v>
      </c>
      <c r="H167" t="str">
        <f t="shared" si="10"/>
        <v>Pflegefachassistenz-AV</v>
      </c>
      <c r="I167">
        <f t="shared" si="11"/>
        <v>7</v>
      </c>
    </row>
    <row r="168" spans="1:9" ht="15">
      <c r="A168" s="55" t="s">
        <v>230</v>
      </c>
      <c r="B168" s="58" t="str">
        <f>VLOOKUP(A168,Überleitungstabelle!$1:$1048576,2,FALSE)</f>
        <v>Textilreiniger</v>
      </c>
      <c r="C168" s="58">
        <f>VLOOKUP(Auswahl_Bundesland&amp;A168,Daten_männlich!$1:$1048576,2,FALSE)</f>
        <v>168</v>
      </c>
      <c r="D168" s="58">
        <f t="shared" si="8"/>
        <v>11</v>
      </c>
      <c r="E168" s="58">
        <f t="shared" si="9"/>
        <v>11168</v>
      </c>
      <c r="G168" s="58">
        <v>166</v>
      </c>
      <c r="H168" t="str">
        <f t="shared" si="10"/>
        <v>Feinoptik</v>
      </c>
      <c r="I168">
        <f t="shared" si="11"/>
        <v>7</v>
      </c>
    </row>
    <row r="169" spans="1:9" ht="15">
      <c r="A169" s="55" t="s">
        <v>231</v>
      </c>
      <c r="B169" s="58" t="str">
        <f>VLOOKUP(A169,Überleitungstabelle!$1:$1048576,2,FALSE)</f>
        <v>Textiltechnologie</v>
      </c>
      <c r="C169" s="58">
        <f>VLOOKUP(Auswahl_Bundesland&amp;A169,Daten_männlich!$1:$1048576,2,FALSE)</f>
        <v>169</v>
      </c>
      <c r="D169" s="58">
        <f t="shared" si="8"/>
        <v>19</v>
      </c>
      <c r="E169" s="58">
        <f t="shared" si="9"/>
        <v>19169</v>
      </c>
      <c r="G169" s="58">
        <v>167</v>
      </c>
      <c r="H169" t="str">
        <f t="shared" si="10"/>
        <v>Berufsfotografie</v>
      </c>
      <c r="I169">
        <f t="shared" si="11"/>
        <v>7</v>
      </c>
    </row>
    <row r="170" spans="1:9" ht="15">
      <c r="A170" s="55" t="s">
        <v>232</v>
      </c>
      <c r="B170" s="58" t="str">
        <f>VLOOKUP(A170,Überleitungstabelle!$1:$1048576,2,FALSE)</f>
        <v>Tiefbau</v>
      </c>
      <c r="C170" s="58">
        <f>VLOOKUP(Auswahl_Bundesland&amp;A170,Daten_männlich!$1:$1048576,2,FALSE)</f>
        <v>170</v>
      </c>
      <c r="D170" s="58">
        <f t="shared" si="8"/>
        <v>517</v>
      </c>
      <c r="E170" s="58">
        <f t="shared" si="9"/>
        <v>517170</v>
      </c>
      <c r="G170" s="58">
        <v>168</v>
      </c>
      <c r="H170" t="str">
        <f t="shared" si="10"/>
        <v>Tiefbauspezialist - Schwerpunkt Tunnelbautechnik</v>
      </c>
      <c r="I170">
        <f t="shared" si="11"/>
        <v>6</v>
      </c>
    </row>
    <row r="171" spans="1:9" ht="15">
      <c r="A171" s="55" t="s">
        <v>233</v>
      </c>
      <c r="B171" s="58" t="str">
        <f>VLOOKUP(A171,Überleitungstabelle!$1:$1048576,2,FALSE)</f>
        <v>Tiefbauspezialist</v>
      </c>
      <c r="C171" s="58">
        <f>VLOOKUP(Auswahl_Bundesland&amp;A171,Daten_männlich!$1:$1048576,2,FALSE)</f>
        <v>171</v>
      </c>
      <c r="D171" s="58">
        <f t="shared" si="8"/>
        <v>36</v>
      </c>
      <c r="E171" s="58">
        <f t="shared" si="9"/>
        <v>36171</v>
      </c>
      <c r="G171" s="58">
        <v>169</v>
      </c>
      <c r="H171" t="str">
        <f t="shared" si="10"/>
        <v>Prüftechnik - Schwerpunkt Baustoffe</v>
      </c>
      <c r="I171">
        <f t="shared" si="11"/>
        <v>6</v>
      </c>
    </row>
    <row r="172" spans="1:9" ht="15">
      <c r="A172" s="55" t="s">
        <v>234</v>
      </c>
      <c r="B172" s="58" t="str">
        <f>VLOOKUP(A172,Überleitungstabelle!$1:$1048576,2,FALSE)</f>
        <v>Tierärztliche Ordinationsassistenz</v>
      </c>
      <c r="C172" s="58">
        <f>VLOOKUP(Auswahl_Bundesland&amp;A172,Daten_männlich!$1:$1048576,2,FALSE)</f>
        <v>172</v>
      </c>
      <c r="D172" s="58">
        <f t="shared" si="8"/>
        <v>11</v>
      </c>
      <c r="E172" s="58">
        <f t="shared" si="9"/>
        <v>11172</v>
      </c>
      <c r="G172" s="58">
        <v>170</v>
      </c>
      <c r="H172" t="str">
        <f t="shared" si="10"/>
        <v>Polsterer</v>
      </c>
      <c r="I172">
        <f t="shared" si="11"/>
        <v>6</v>
      </c>
    </row>
    <row r="173" spans="1:9" ht="15">
      <c r="A173" s="55" t="s">
        <v>235</v>
      </c>
      <c r="B173" s="58" t="str">
        <f>VLOOKUP(A173,Überleitungstabelle!$1:$1048576,2,FALSE)</f>
        <v>Tierpfleger</v>
      </c>
      <c r="C173" s="58">
        <f>VLOOKUP(Auswahl_Bundesland&amp;A173,Daten_männlich!$1:$1048576,2,FALSE)</f>
        <v>173</v>
      </c>
      <c r="D173" s="58">
        <f t="shared" si="8"/>
        <v>24</v>
      </c>
      <c r="E173" s="58">
        <f t="shared" si="9"/>
        <v>24173</v>
      </c>
      <c r="G173" s="58">
        <v>171</v>
      </c>
      <c r="H173" t="str">
        <f t="shared" si="10"/>
        <v>Fassbinder</v>
      </c>
      <c r="I173">
        <f t="shared" si="11"/>
        <v>6</v>
      </c>
    </row>
    <row r="174" spans="1:9" ht="15">
      <c r="A174" s="55" t="s">
        <v>236</v>
      </c>
      <c r="B174" s="58" t="str">
        <f>VLOOKUP(A174,Überleitungstabelle!$1:$1048576,2,FALSE)</f>
        <v>Tischlerei - Schwerpunkt Allgemeine Tischlerei</v>
      </c>
      <c r="C174" s="58">
        <f>VLOOKUP(Auswahl_Bundesland&amp;A174,Daten_männlich!$1:$1048576,2,FALSE)</f>
        <v>174</v>
      </c>
      <c r="D174" s="58">
        <f t="shared" si="8"/>
        <v>1363</v>
      </c>
      <c r="E174" s="58">
        <f t="shared" si="9"/>
        <v>1363174</v>
      </c>
      <c r="G174" s="58">
        <v>172</v>
      </c>
      <c r="H174" t="str">
        <f t="shared" si="10"/>
        <v>Büchsenmacher</v>
      </c>
      <c r="I174">
        <f t="shared" si="11"/>
        <v>6</v>
      </c>
    </row>
    <row r="175" spans="1:9" ht="15">
      <c r="A175" s="55" t="s">
        <v>237</v>
      </c>
      <c r="B175" s="58" t="str">
        <f>VLOOKUP(A175,Überleitungstabelle!$1:$1048576,2,FALSE)</f>
        <v>Tischlerei - Schwerpunkt Drechslerei</v>
      </c>
      <c r="C175" s="58">
        <f>VLOOKUP(Auswahl_Bundesland&amp;A175,Daten_männlich!$1:$1048576,2,FALSE)</f>
        <v>175</v>
      </c>
      <c r="D175" s="58">
        <f t="shared" si="8"/>
        <v>1</v>
      </c>
      <c r="E175" s="58">
        <f t="shared" si="9"/>
        <v>1175</v>
      </c>
      <c r="G175" s="58">
        <v>173</v>
      </c>
      <c r="H175" t="str">
        <f t="shared" si="10"/>
        <v>Blechblasinstrumentenerzeuger</v>
      </c>
      <c r="I175">
        <f t="shared" si="11"/>
        <v>6</v>
      </c>
    </row>
    <row r="176" spans="1:9" ht="15">
      <c r="A176" s="55" t="s">
        <v>238</v>
      </c>
      <c r="B176" s="58" t="str">
        <f>VLOOKUP(A176,Überleitungstabelle!$1:$1048576,2,FALSE)</f>
        <v>Tischlereitechnik - Schwerpunkt Modell- und Formenbau</v>
      </c>
      <c r="C176" s="58">
        <f>VLOOKUP(Auswahl_Bundesland&amp;A176,Daten_männlich!$1:$1048576,2,FALSE)</f>
        <v>176</v>
      </c>
      <c r="D176" s="58">
        <f t="shared" si="8"/>
        <v>2</v>
      </c>
      <c r="E176" s="58">
        <f t="shared" si="9"/>
        <v>2176</v>
      </c>
      <c r="G176" s="58">
        <v>174</v>
      </c>
      <c r="H176" t="str">
        <f t="shared" si="10"/>
        <v>Sattlerei</v>
      </c>
      <c r="I176">
        <f t="shared" si="11"/>
        <v>5</v>
      </c>
    </row>
    <row r="177" spans="1:9" ht="15">
      <c r="A177" s="55" t="s">
        <v>239</v>
      </c>
      <c r="B177" s="58" t="str">
        <f>VLOOKUP(A177,Überleitungstabelle!$1:$1048576,2,FALSE)</f>
        <v>Tischlereitechnik - Schwerpunkt Planung</v>
      </c>
      <c r="C177" s="58">
        <f>VLOOKUP(Auswahl_Bundesland&amp;A177,Daten_männlich!$1:$1048576,2,FALSE)</f>
        <v>177</v>
      </c>
      <c r="D177" s="58">
        <f t="shared" si="8"/>
        <v>159</v>
      </c>
      <c r="E177" s="58">
        <f t="shared" si="9"/>
        <v>159177</v>
      </c>
      <c r="G177" s="58">
        <v>175</v>
      </c>
      <c r="H177" t="str">
        <f t="shared" si="10"/>
        <v>Metalldesign</v>
      </c>
      <c r="I177">
        <f t="shared" si="11"/>
        <v>5</v>
      </c>
    </row>
    <row r="178" spans="1:9" ht="15">
      <c r="A178" s="55" t="s">
        <v>240</v>
      </c>
      <c r="B178" s="58" t="str">
        <f>VLOOKUP(A178,Überleitungstabelle!$1:$1048576,2,FALSE)</f>
        <v>Tischlereitechnik - Schwerpunkt Produktion</v>
      </c>
      <c r="C178" s="58">
        <f>VLOOKUP(Auswahl_Bundesland&amp;A178,Daten_männlich!$1:$1048576,2,FALSE)</f>
        <v>178</v>
      </c>
      <c r="D178" s="58">
        <f t="shared" si="8"/>
        <v>463</v>
      </c>
      <c r="E178" s="58">
        <f t="shared" si="9"/>
        <v>463178</v>
      </c>
      <c r="G178" s="58">
        <v>176</v>
      </c>
      <c r="H178" t="str">
        <f t="shared" si="10"/>
        <v>Hufschmied</v>
      </c>
      <c r="I178">
        <f t="shared" si="11"/>
        <v>5</v>
      </c>
    </row>
    <row r="179" spans="1:9" ht="15">
      <c r="A179" s="55" t="s">
        <v>241</v>
      </c>
      <c r="B179" s="58" t="str">
        <f>VLOOKUP(A179,Überleitungstabelle!$1:$1048576,2,FALSE)</f>
        <v>Transportbetontechnik</v>
      </c>
      <c r="C179" s="58">
        <f>VLOOKUP(Auswahl_Bundesland&amp;A179,Daten_männlich!$1:$1048576,2,FALSE)</f>
        <v>179</v>
      </c>
      <c r="D179" s="58">
        <f t="shared" si="8"/>
        <v>14</v>
      </c>
      <c r="E179" s="58">
        <f t="shared" si="9"/>
        <v>14179</v>
      </c>
      <c r="G179" s="58">
        <v>177</v>
      </c>
      <c r="H179" t="str">
        <f t="shared" si="10"/>
        <v>Friedhofs- und Ziergärtner</v>
      </c>
      <c r="I179">
        <f t="shared" si="11"/>
        <v>5</v>
      </c>
    </row>
    <row r="180" spans="1:9" ht="15">
      <c r="A180" s="55" t="s">
        <v>242</v>
      </c>
      <c r="B180" s="58" t="str">
        <f>VLOOKUP(A180,Überleitungstabelle!$1:$1048576,2,FALSE)</f>
        <v>Uhrmacher - Zeitmesstechniker</v>
      </c>
      <c r="C180" s="58">
        <f>VLOOKUP(Auswahl_Bundesland&amp;A180,Daten_männlich!$1:$1048576,2,FALSE)</f>
        <v>180</v>
      </c>
      <c r="D180" s="58">
        <f t="shared" si="8"/>
        <v>18</v>
      </c>
      <c r="E180" s="58">
        <f t="shared" si="9"/>
        <v>18180</v>
      </c>
      <c r="G180" s="58">
        <v>178</v>
      </c>
      <c r="H180" t="str">
        <f t="shared" si="10"/>
        <v>Abwassertechnik</v>
      </c>
      <c r="I180">
        <f t="shared" si="11"/>
        <v>5</v>
      </c>
    </row>
    <row r="181" spans="1:9" ht="15">
      <c r="A181" s="55" t="s">
        <v>243</v>
      </c>
      <c r="B181" s="58" t="str">
        <f>VLOOKUP(A181,Überleitungstabelle!$1:$1048576,2,FALSE)</f>
        <v>Veranstaltungstechnik</v>
      </c>
      <c r="C181" s="58">
        <f>VLOOKUP(Auswahl_Bundesland&amp;A181,Daten_männlich!$1:$1048576,2,FALSE)</f>
        <v>181</v>
      </c>
      <c r="D181" s="58">
        <f t="shared" si="8"/>
        <v>122</v>
      </c>
      <c r="E181" s="58">
        <f t="shared" si="9"/>
        <v>122181</v>
      </c>
      <c r="G181" s="58">
        <v>179</v>
      </c>
      <c r="H181" t="str">
        <f t="shared" si="10"/>
        <v>Fachkraft für vegetarische Kulinarik</v>
      </c>
      <c r="I181">
        <f t="shared" si="11"/>
        <v>4</v>
      </c>
    </row>
    <row r="182" spans="1:9" ht="15">
      <c r="A182" s="55" t="s">
        <v>244</v>
      </c>
      <c r="B182" s="58" t="str">
        <f>VLOOKUP(A182,Überleitungstabelle!$1:$1048576,2,FALSE)</f>
        <v>Verfahrenstechnik für Getreidewirtschaft</v>
      </c>
      <c r="C182" s="58">
        <f>VLOOKUP(Auswahl_Bundesland&amp;A182,Daten_männlich!$1:$1048576,2,FALSE)</f>
        <v>182</v>
      </c>
      <c r="D182" s="58">
        <f t="shared" si="8"/>
        <v>26</v>
      </c>
      <c r="E182" s="58">
        <f t="shared" si="9"/>
        <v>26182</v>
      </c>
      <c r="G182" s="58">
        <v>180</v>
      </c>
      <c r="H182" t="str">
        <f t="shared" si="10"/>
        <v>Standardisiertes Ausbildungsprogramm Kunststoff - OÖ</v>
      </c>
      <c r="I182">
        <f t="shared" si="11"/>
        <v>4</v>
      </c>
    </row>
    <row r="183" spans="1:9" ht="15">
      <c r="A183" s="55" t="s">
        <v>246</v>
      </c>
      <c r="B183" s="58" t="str">
        <f>VLOOKUP(A183,Überleitungstabelle!$1:$1048576,2,FALSE)</f>
        <v>Vermessungs- und Geoinformationstechnik</v>
      </c>
      <c r="C183" s="58">
        <f>VLOOKUP(Auswahl_Bundesland&amp;A183,Daten_männlich!$1:$1048576,2,FALSE)</f>
        <v>183</v>
      </c>
      <c r="D183" s="58">
        <f t="shared" si="8"/>
        <v>95</v>
      </c>
      <c r="E183" s="58">
        <f t="shared" si="9"/>
        <v>95183</v>
      </c>
      <c r="G183" s="58">
        <v>181</v>
      </c>
      <c r="H183" t="str">
        <f t="shared" si="10"/>
        <v>Textilgestaltung</v>
      </c>
      <c r="I183">
        <f t="shared" si="11"/>
        <v>4</v>
      </c>
    </row>
    <row r="184" spans="1:9" ht="15">
      <c r="A184" s="55" t="s">
        <v>247</v>
      </c>
      <c r="B184" s="58" t="str">
        <f>VLOOKUP(A184,Überleitungstabelle!$1:$1048576,2,FALSE)</f>
        <v>Vermessungstechniker</v>
      </c>
      <c r="C184" s="58">
        <f>VLOOKUP(Auswahl_Bundesland&amp;A184,Daten_männlich!$1:$1048576,2,FALSE)</f>
        <v>184</v>
      </c>
      <c r="D184" s="58">
        <f t="shared" si="8"/>
        <v>89</v>
      </c>
      <c r="E184" s="58">
        <f t="shared" si="9"/>
        <v>89184</v>
      </c>
      <c r="G184" s="58">
        <v>182</v>
      </c>
      <c r="H184" t="str">
        <f t="shared" si="10"/>
        <v>Schuhmacher</v>
      </c>
      <c r="I184">
        <f t="shared" si="11"/>
        <v>4</v>
      </c>
    </row>
    <row r="185" spans="1:9" ht="15">
      <c r="A185" s="55" t="s">
        <v>248</v>
      </c>
      <c r="B185" s="58" t="str">
        <f>VLOOKUP(A185,Überleitungstabelle!$1:$1048576,2,FALSE)</f>
        <v>Verpackungstechnik</v>
      </c>
      <c r="C185" s="58">
        <f>VLOOKUP(Auswahl_Bundesland&amp;A185,Daten_männlich!$1:$1048576,2,FALSE)</f>
        <v>185</v>
      </c>
      <c r="D185" s="58">
        <f t="shared" si="8"/>
        <v>96</v>
      </c>
      <c r="E185" s="58">
        <f t="shared" si="9"/>
        <v>96185</v>
      </c>
      <c r="G185" s="58">
        <v>183</v>
      </c>
      <c r="H185" t="str">
        <f t="shared" si="10"/>
        <v>Eventkaufmann</v>
      </c>
      <c r="I185">
        <f t="shared" si="11"/>
        <v>4</v>
      </c>
    </row>
    <row r="186" spans="1:9" ht="15">
      <c r="A186" s="55" t="s">
        <v>249</v>
      </c>
      <c r="B186" s="58" t="str">
        <f>VLOOKUP(A186,Überleitungstabelle!$1:$1048576,2,FALSE)</f>
        <v>Versicherungskaufmann</v>
      </c>
      <c r="C186" s="58">
        <f>VLOOKUP(Auswahl_Bundesland&amp;A186,Daten_männlich!$1:$1048576,2,FALSE)</f>
        <v>186</v>
      </c>
      <c r="D186" s="58">
        <f t="shared" si="8"/>
        <v>275</v>
      </c>
      <c r="E186" s="58">
        <f t="shared" si="9"/>
        <v>275186</v>
      </c>
      <c r="G186" s="58">
        <v>184</v>
      </c>
      <c r="H186" t="str">
        <f t="shared" si="10"/>
        <v>Chocolatier</v>
      </c>
      <c r="I186">
        <f t="shared" si="11"/>
        <v>4</v>
      </c>
    </row>
    <row r="187" spans="1:9" ht="15">
      <c r="A187" s="55" t="s">
        <v>250</v>
      </c>
      <c r="B187" s="58" t="str">
        <f>VLOOKUP(A187,Überleitungstabelle!$1:$1048576,2,FALSE)</f>
        <v>Verwaltungsassistent</v>
      </c>
      <c r="C187" s="58">
        <f>VLOOKUP(Auswahl_Bundesland&amp;A187,Daten_männlich!$1:$1048576,2,FALSE)</f>
        <v>187</v>
      </c>
      <c r="D187" s="58">
        <f t="shared" si="8"/>
        <v>462</v>
      </c>
      <c r="E187" s="58">
        <f t="shared" si="9"/>
        <v>462187</v>
      </c>
      <c r="G187" s="58">
        <v>185</v>
      </c>
      <c r="H187" t="str">
        <f t="shared" si="10"/>
        <v>Waffen- und Munitionshändler</v>
      </c>
      <c r="I187">
        <f t="shared" si="11"/>
        <v>3</v>
      </c>
    </row>
    <row r="188" spans="1:9" ht="15">
      <c r="A188" s="55" t="s">
        <v>251</v>
      </c>
      <c r="B188" s="58" t="str">
        <f>VLOOKUP(A188,Überleitungstabelle!$1:$1048576,2,FALSE)</f>
        <v>Waffen- und Munitionshändler</v>
      </c>
      <c r="C188" s="58">
        <f>VLOOKUP(Auswahl_Bundesland&amp;A188,Daten_männlich!$1:$1048576,2,FALSE)</f>
        <v>188</v>
      </c>
      <c r="D188" s="58">
        <f t="shared" si="8"/>
        <v>3</v>
      </c>
      <c r="E188" s="58">
        <f t="shared" si="9"/>
        <v>3188</v>
      </c>
      <c r="G188" s="58">
        <v>186</v>
      </c>
      <c r="H188" t="str">
        <f t="shared" si="10"/>
        <v>Fußpflege (Podologie)</v>
      </c>
      <c r="I188">
        <f t="shared" si="11"/>
        <v>3</v>
      </c>
    </row>
    <row r="189" spans="1:9" ht="15">
      <c r="A189" s="55" t="s">
        <v>252</v>
      </c>
      <c r="B189" s="58" t="str">
        <f>VLOOKUP(A189,Überleitungstabelle!$1:$1048576,2,FALSE)</f>
        <v>Waffenmechaniker</v>
      </c>
      <c r="C189" s="58">
        <f>VLOOKUP(Auswahl_Bundesland&amp;A189,Daten_männlich!$1:$1048576,2,FALSE)</f>
        <v>189</v>
      </c>
      <c r="D189" s="58">
        <f t="shared" si="8"/>
        <v>8</v>
      </c>
      <c r="E189" s="58">
        <f t="shared" si="9"/>
        <v>8189</v>
      </c>
      <c r="G189" s="58">
        <v>187</v>
      </c>
      <c r="H189" t="str">
        <f t="shared" si="10"/>
        <v>Tischlereitechnik - Schwerpunkt Modell- und Formenbau</v>
      </c>
      <c r="I189">
        <f t="shared" si="11"/>
        <v>2</v>
      </c>
    </row>
    <row r="190" spans="1:9" ht="15">
      <c r="A190" s="55" t="s">
        <v>253</v>
      </c>
      <c r="B190" s="58" t="str">
        <f>VLOOKUP(A190,Überleitungstabelle!$1:$1048576,2,FALSE)</f>
        <v>Wärme-, Kälte-, Schall- und Brandschutztechnik</v>
      </c>
      <c r="C190" s="58">
        <f>VLOOKUP(Auswahl_Bundesland&amp;A190,Daten_männlich!$1:$1048576,2,FALSE)</f>
        <v>190</v>
      </c>
      <c r="D190" s="58">
        <f t="shared" si="8"/>
        <v>22</v>
      </c>
      <c r="E190" s="58">
        <f t="shared" si="9"/>
        <v>22190</v>
      </c>
      <c r="G190" s="58">
        <v>188</v>
      </c>
      <c r="H190" t="str">
        <f t="shared" si="10"/>
        <v>Reprografie</v>
      </c>
      <c r="I190">
        <f t="shared" si="11"/>
        <v>2</v>
      </c>
    </row>
    <row r="191" spans="1:9" ht="15">
      <c r="A191" s="55" t="s">
        <v>255</v>
      </c>
      <c r="B191" s="58" t="str">
        <f>VLOOKUP(A191,Überleitungstabelle!$1:$1048576,2,FALSE)</f>
        <v>Werkstofftechnik</v>
      </c>
      <c r="C191" s="58">
        <f>VLOOKUP(Auswahl_Bundesland&amp;A191,Daten_männlich!$1:$1048576,2,FALSE)</f>
        <v>191</v>
      </c>
      <c r="D191" s="58">
        <f t="shared" si="8"/>
        <v>81</v>
      </c>
      <c r="E191" s="58">
        <f t="shared" si="9"/>
        <v>81191</v>
      </c>
      <c r="G191" s="58">
        <v>189</v>
      </c>
      <c r="H191" t="str">
        <f t="shared" si="10"/>
        <v>Kosmetik (Kosmetologie) / Fußpflege (Podologie)</v>
      </c>
      <c r="I191">
        <f t="shared" si="11"/>
        <v>2</v>
      </c>
    </row>
    <row r="192" spans="1:9" ht="15">
      <c r="A192" s="55" t="s">
        <v>257</v>
      </c>
      <c r="B192" s="58" t="str">
        <f>VLOOKUP(A192,Überleitungstabelle!$1:$1048576,2,FALSE)</f>
        <v>Zahnärztliche Fachassistenz</v>
      </c>
      <c r="C192" s="58">
        <f>VLOOKUP(Auswahl_Bundesland&amp;A192,Daten_männlich!$1:$1048576,2,FALSE)</f>
        <v>192</v>
      </c>
      <c r="D192" s="58">
        <f t="shared" si="8"/>
        <v>23</v>
      </c>
      <c r="E192" s="58">
        <f t="shared" si="9"/>
        <v>23192</v>
      </c>
      <c r="G192" s="58">
        <v>190</v>
      </c>
      <c r="H192" t="str">
        <f t="shared" si="10"/>
        <v>Harmonikamacher</v>
      </c>
      <c r="I192">
        <f t="shared" si="11"/>
        <v>2</v>
      </c>
    </row>
    <row r="193" spans="1:9" ht="15">
      <c r="A193" s="55" t="s">
        <v>258</v>
      </c>
      <c r="B193" s="58" t="str">
        <f>VLOOKUP(A193,Überleitungstabelle!$1:$1048576,2,FALSE)</f>
        <v>Zahntechnik</v>
      </c>
      <c r="C193" s="58">
        <f>VLOOKUP(Auswahl_Bundesland&amp;A193,Daten_männlich!$1:$1048576,2,FALSE)</f>
        <v>193</v>
      </c>
      <c r="D193" s="58">
        <f t="shared" si="8"/>
        <v>117</v>
      </c>
      <c r="E193" s="58">
        <f t="shared" si="9"/>
        <v>117193</v>
      </c>
      <c r="G193" s="58">
        <v>191</v>
      </c>
      <c r="H193" t="str">
        <f t="shared" si="10"/>
        <v>Fleischverkauf</v>
      </c>
      <c r="I193">
        <f t="shared" si="11"/>
        <v>2</v>
      </c>
    </row>
    <row r="194" spans="1:9" ht="15">
      <c r="A194" s="55" t="s">
        <v>582</v>
      </c>
      <c r="B194" s="58" t="str">
        <f>VLOOKUP(A194,Überleitungstabelle!$1:$1048576,2,FALSE)</f>
        <v>Zahntechnische Fachassistenz</v>
      </c>
      <c r="C194" s="58">
        <f>VLOOKUP(Auswahl_Bundesland&amp;A194,Daten_männlich!$1:$1048576,2,FALSE)</f>
        <v>194</v>
      </c>
      <c r="D194" s="58">
        <f t="shared" si="8"/>
        <v>0</v>
      </c>
      <c r="E194" s="58">
        <f t="shared" si="9"/>
        <v>194</v>
      </c>
      <c r="G194" s="58">
        <v>192</v>
      </c>
      <c r="H194" t="str">
        <f t="shared" si="10"/>
        <v>Destillateur</v>
      </c>
      <c r="I194">
        <f t="shared" si="11"/>
        <v>2</v>
      </c>
    </row>
    <row r="195" spans="1:9" ht="15">
      <c r="A195" s="55" t="s">
        <v>23</v>
      </c>
      <c r="B195" s="58" t="str">
        <f>VLOOKUP(A195,Überleitungstabelle!$1:$1048576,2,FALSE)</f>
        <v>Zimmerei</v>
      </c>
      <c r="C195" s="58">
        <f>VLOOKUP(Auswahl_Bundesland&amp;A195,Daten_männlich!$1:$1048576,2,FALSE)</f>
        <v>195</v>
      </c>
      <c r="D195" s="58">
        <f t="shared" ref="D195:D254" si="12">IF(ISERROR(INDEX(Matrix_Daten_männlich,$C195,Spaltenindex)),"",INDEX(Matrix_Daten_männlich,$C195,Spaltenindex))</f>
        <v>1460</v>
      </c>
      <c r="E195" s="58">
        <f t="shared" si="9"/>
        <v>1460195</v>
      </c>
      <c r="G195" s="58">
        <v>193</v>
      </c>
      <c r="H195" t="str">
        <f t="shared" si="10"/>
        <v>Bildhauerei</v>
      </c>
      <c r="I195">
        <f t="shared" si="11"/>
        <v>2</v>
      </c>
    </row>
    <row r="196" spans="1:9" ht="15">
      <c r="A196" s="55" t="s">
        <v>259</v>
      </c>
      <c r="B196" s="58" t="str">
        <f>VLOOKUP(A196,Überleitungstabelle!$1:$1048576,2,FALSE)</f>
        <v>Zimmereitechnik</v>
      </c>
      <c r="C196" s="58">
        <f>VLOOKUP(Auswahl_Bundesland&amp;A196,Daten_männlich!$1:$1048576,2,FALSE)</f>
        <v>196</v>
      </c>
      <c r="D196" s="58">
        <f t="shared" si="12"/>
        <v>343</v>
      </c>
      <c r="E196" s="58">
        <f t="shared" ref="E196:E211" si="13">IF(D196="","",D196*(1000)+ROW())</f>
        <v>343196</v>
      </c>
      <c r="G196" s="58">
        <v>194</v>
      </c>
      <c r="H196" t="str">
        <f t="shared" ref="H196:H254" si="14">IF(ISERROR(INDEX(B:B,MATCH(LARGE(E:E,$G196),E:E,))),"",INDEX(B:B,MATCH(LARGE(E:E,$G196),E:E,)))</f>
        <v>Tischlerei - Schwerpunkt Drechslerei</v>
      </c>
      <c r="I196">
        <f t="shared" ref="I196:I254" si="15">IF(ISERROR(INDEX(D:D,MATCH(LARGE(E:E,$G196),E:E,))),"",INDEX(D:D,MATCH(LARGE(E:E,$G196),E:E,)))</f>
        <v>1</v>
      </c>
    </row>
    <row r="197" spans="1:9" ht="15">
      <c r="A197" s="55" t="s">
        <v>291</v>
      </c>
      <c r="B197" s="58" t="str">
        <f>VLOOKUP(A197,Überleitungstabelle!$1:$1048576,2,FALSE)</f>
        <v>Betonbauspezialist</v>
      </c>
      <c r="C197" s="58">
        <f>VLOOKUP(Auswahl_Bundesland&amp;A197,Daten_männlich!$1:$1048576,2,FALSE)</f>
        <v>197</v>
      </c>
      <c r="D197" s="58">
        <f t="shared" si="12"/>
        <v>13</v>
      </c>
      <c r="E197" s="58">
        <f t="shared" si="13"/>
        <v>13197</v>
      </c>
      <c r="G197" s="58">
        <v>195</v>
      </c>
      <c r="H197" t="str">
        <f t="shared" si="14"/>
        <v>Maskenbildner</v>
      </c>
      <c r="I197">
        <f t="shared" si="15"/>
        <v>1</v>
      </c>
    </row>
    <row r="198" spans="1:9" ht="15">
      <c r="A198" s="55" t="s">
        <v>343</v>
      </c>
      <c r="B198" s="58" t="str">
        <f>VLOOKUP(A198,Überleitungstabelle!$1:$1048576,2,FALSE)</f>
        <v>Einzelhandel - Schwerpunkt Digitaler Verkauf</v>
      </c>
      <c r="C198" s="58">
        <f>VLOOKUP(Auswahl_Bundesland&amp;A198,Daten_männlich!$1:$1048576,2,FALSE)</f>
        <v>198</v>
      </c>
      <c r="D198" s="58">
        <f t="shared" si="12"/>
        <v>0</v>
      </c>
      <c r="E198" s="58">
        <f t="shared" si="13"/>
        <v>198</v>
      </c>
      <c r="G198" s="58">
        <v>196</v>
      </c>
      <c r="H198" t="str">
        <f t="shared" si="14"/>
        <v>Keramiker</v>
      </c>
      <c r="I198">
        <f t="shared" si="15"/>
        <v>1</v>
      </c>
    </row>
    <row r="199" spans="1:9" ht="15">
      <c r="A199" s="55" t="s">
        <v>359</v>
      </c>
      <c r="B199" s="58" t="str">
        <f>VLOOKUP(A199,Überleitungstabelle!$1:$1048576,2,FALSE)</f>
        <v>Fernwärmetechnik</v>
      </c>
      <c r="C199" s="58">
        <f>VLOOKUP(Auswahl_Bundesland&amp;A199,Daten_männlich!$1:$1048576,2,FALSE)</f>
        <v>199</v>
      </c>
      <c r="D199" s="58">
        <f t="shared" si="12"/>
        <v>16</v>
      </c>
      <c r="E199" s="58">
        <f t="shared" si="13"/>
        <v>16199</v>
      </c>
      <c r="G199" s="58">
        <v>197</v>
      </c>
      <c r="H199" t="str">
        <f t="shared" si="14"/>
        <v>Kartonagewarenerzeuger</v>
      </c>
      <c r="I199">
        <f t="shared" si="15"/>
        <v>1</v>
      </c>
    </row>
    <row r="200" spans="1:9" ht="15">
      <c r="A200" s="55" t="s">
        <v>298</v>
      </c>
      <c r="B200" s="58" t="str">
        <f>VLOOKUP(A200,Überleitungstabelle!$1:$1048576,2,FALSE)</f>
        <v>Standardisiertes Ausbildungsprogramm Kunststoff - OÖ</v>
      </c>
      <c r="C200" s="58">
        <f>VLOOKUP(Auswahl_Bundesland&amp;A200,Daten_männlich!$1:$1048576,2,FALSE)</f>
        <v>200</v>
      </c>
      <c r="D200" s="58">
        <f t="shared" si="12"/>
        <v>4</v>
      </c>
      <c r="E200" s="58">
        <f t="shared" si="13"/>
        <v>4200</v>
      </c>
      <c r="G200" s="58">
        <v>198</v>
      </c>
      <c r="H200" t="str">
        <f t="shared" si="14"/>
        <v>Holzblasinstrumentenerzeugung</v>
      </c>
      <c r="I200">
        <f t="shared" si="15"/>
        <v>1</v>
      </c>
    </row>
    <row r="201" spans="1:9" ht="15">
      <c r="A201" s="55" t="s">
        <v>356</v>
      </c>
      <c r="B201" s="58" t="str">
        <f>VLOOKUP(A201,Überleitungstabelle!$1:$1048576,2,FALSE)</f>
        <v>Tiefbauspezialist - Schwerpunkt Tunnelbautechnik</v>
      </c>
      <c r="C201" s="58">
        <f>VLOOKUP(Auswahl_Bundesland&amp;A201,Daten_männlich!$1:$1048576,2,FALSE)</f>
        <v>201</v>
      </c>
      <c r="D201" s="58">
        <f t="shared" si="12"/>
        <v>6</v>
      </c>
      <c r="E201" s="58">
        <f t="shared" si="13"/>
        <v>6201</v>
      </c>
      <c r="G201" s="58">
        <v>199</v>
      </c>
      <c r="H201" t="str">
        <f t="shared" si="14"/>
        <v>Einzelhandel - Schwerpunkt Digitaler Verkauf</v>
      </c>
      <c r="I201">
        <f t="shared" si="15"/>
        <v>0</v>
      </c>
    </row>
    <row r="202" spans="1:9" ht="15">
      <c r="A202" s="55" t="s">
        <v>568</v>
      </c>
      <c r="B202" s="58" t="str">
        <f>VLOOKUP(A202,Überleitungstabelle!$1:$1048576,2,FALSE)</f>
        <v>Glas-Verfahrenstechnik</v>
      </c>
      <c r="C202" s="58">
        <f>VLOOKUP(Auswahl_Bundesland&amp;A202,Daten_männlich!$1:$1048576,2,FALSE)</f>
        <v>202</v>
      </c>
      <c r="D202" s="58">
        <f t="shared" si="12"/>
        <v>27</v>
      </c>
      <c r="E202" s="58">
        <f t="shared" si="13"/>
        <v>27202</v>
      </c>
      <c r="G202" s="58">
        <v>200</v>
      </c>
      <c r="H202" t="str">
        <f t="shared" si="14"/>
        <v>Zahntechnische Fachassistenz</v>
      </c>
      <c r="I202">
        <f t="shared" si="15"/>
        <v>0</v>
      </c>
    </row>
    <row r="203" spans="1:9" ht="15">
      <c r="A203" s="55" t="s">
        <v>119</v>
      </c>
      <c r="B203" s="58" t="str">
        <f>VLOOKUP(A203,Überleitungstabelle!$1:$1048576,2,FALSE)</f>
        <v>Gleisbautechnik</v>
      </c>
      <c r="C203" s="58">
        <f>VLOOKUP(Auswahl_Bundesland&amp;A203,Daten_männlich!$1:$1048576,2,FALSE)</f>
        <v>203</v>
      </c>
      <c r="D203" s="58">
        <f t="shared" si="12"/>
        <v>260</v>
      </c>
      <c r="E203" s="58">
        <f t="shared" si="13"/>
        <v>260203</v>
      </c>
      <c r="G203" s="58">
        <v>201</v>
      </c>
      <c r="H203" t="str">
        <f t="shared" si="14"/>
        <v>Schuhfertigung</v>
      </c>
      <c r="I203">
        <f t="shared" si="15"/>
        <v>0</v>
      </c>
    </row>
    <row r="204" spans="1:9" ht="15">
      <c r="A204" s="55" t="s">
        <v>155</v>
      </c>
      <c r="B204" s="58" t="str">
        <f>VLOOKUP(A204,Überleitungstabelle!$1:$1048576,2,FALSE)</f>
        <v>Labortechnik</v>
      </c>
      <c r="C204" s="58">
        <f>VLOOKUP(Auswahl_Bundesland&amp;A204,Daten_männlich!$1:$1048576,2,FALSE)</f>
        <v>204</v>
      </c>
      <c r="D204" s="58">
        <f t="shared" si="12"/>
        <v>244</v>
      </c>
      <c r="E204" s="58">
        <f t="shared" si="13"/>
        <v>244204</v>
      </c>
      <c r="G204" s="58">
        <v>202</v>
      </c>
      <c r="H204" t="str">
        <f t="shared" si="14"/>
        <v>Präparator</v>
      </c>
      <c r="I204">
        <f t="shared" si="15"/>
        <v>0</v>
      </c>
    </row>
    <row r="205" spans="1:9" ht="15">
      <c r="A205" s="55" t="s">
        <v>569</v>
      </c>
      <c r="B205" s="58" t="str">
        <f>VLOOKUP(A205,Überleitungstabelle!$1:$1048576,2,FALSE)</f>
        <v>Maler- und Beschichtungstechnik</v>
      </c>
      <c r="C205" s="58">
        <f>VLOOKUP(Auswahl_Bundesland&amp;A205,Daten_männlich!$1:$1048576,2,FALSE)</f>
        <v>205</v>
      </c>
      <c r="D205" s="58">
        <f t="shared" si="12"/>
        <v>826</v>
      </c>
      <c r="E205" s="58">
        <f t="shared" si="13"/>
        <v>826205</v>
      </c>
      <c r="G205" s="58">
        <v>203</v>
      </c>
      <c r="H205" t="str">
        <f t="shared" si="14"/>
        <v>Physiklaborant</v>
      </c>
      <c r="I205">
        <f t="shared" si="15"/>
        <v>0</v>
      </c>
    </row>
    <row r="206" spans="1:9" ht="15">
      <c r="A206" s="55" t="s">
        <v>570</v>
      </c>
      <c r="B206" s="58" t="str">
        <f>VLOOKUP(A206,Überleitungstabelle!$1:$1048576,2,FALSE)</f>
        <v>Medienfachkraft</v>
      </c>
      <c r="C206" s="58">
        <f>VLOOKUP(Auswahl_Bundesland&amp;A206,Daten_männlich!$1:$1048576,2,FALSE)</f>
        <v>206</v>
      </c>
      <c r="D206" s="58">
        <f t="shared" si="12"/>
        <v>156</v>
      </c>
      <c r="E206" s="58">
        <f t="shared" si="13"/>
        <v>156206</v>
      </c>
      <c r="G206" s="58">
        <v>204</v>
      </c>
      <c r="H206" t="str">
        <f t="shared" si="14"/>
        <v>Oberteilherrichter</v>
      </c>
      <c r="I206">
        <f t="shared" si="15"/>
        <v>0</v>
      </c>
    </row>
    <row r="207" spans="1:9" ht="15">
      <c r="A207" s="55" t="s">
        <v>571</v>
      </c>
      <c r="B207" s="58" t="str">
        <f>VLOOKUP(A207,Überleitungstabelle!$1:$1048576,2,FALSE)</f>
        <v>Straßenerhaltungsfachkraft</v>
      </c>
      <c r="C207" s="58">
        <f>VLOOKUP(Auswahl_Bundesland&amp;A207,Daten_männlich!$1:$1048576,2,FALSE)</f>
        <v>207</v>
      </c>
      <c r="D207" s="58">
        <f t="shared" si="12"/>
        <v>192</v>
      </c>
      <c r="E207" s="58">
        <f t="shared" si="13"/>
        <v>192207</v>
      </c>
      <c r="G207" s="58">
        <v>205</v>
      </c>
      <c r="H207" t="str">
        <f t="shared" si="14"/>
        <v>Mobilitätsservice</v>
      </c>
      <c r="I207">
        <f t="shared" si="15"/>
        <v>0</v>
      </c>
    </row>
    <row r="208" spans="1:9" ht="15">
      <c r="A208" s="55" t="s">
        <v>572</v>
      </c>
      <c r="B208" s="58" t="str">
        <f>VLOOKUP(A208,Überleitungstabelle!$1:$1048576,2,FALSE)</f>
        <v>Brief-und Paketlogistik</v>
      </c>
      <c r="C208" s="58">
        <f>VLOOKUP(Auswahl_Bundesland&amp;A208,Daten_männlich!$1:$1048576,2,FALSE)</f>
        <v>208</v>
      </c>
      <c r="D208" s="58">
        <f t="shared" si="12"/>
        <v>75</v>
      </c>
      <c r="E208" s="58">
        <f t="shared" si="13"/>
        <v>75208</v>
      </c>
      <c r="G208" s="58">
        <v>206</v>
      </c>
      <c r="H208" t="str">
        <f t="shared" si="14"/>
        <v>Kosmetik (Kosmetologie)</v>
      </c>
      <c r="I208">
        <f t="shared" si="15"/>
        <v>0</v>
      </c>
    </row>
    <row r="209" spans="1:9" ht="15">
      <c r="A209" s="55" t="s">
        <v>573</v>
      </c>
      <c r="B209" s="58" t="str">
        <f>VLOOKUP(A209,Überleitungstabelle!$1:$1048576,2,FALSE)</f>
        <v>Fachkraft für vegetarische Kulinarik</v>
      </c>
      <c r="C209" s="58">
        <f>VLOOKUP(Auswahl_Bundesland&amp;A209,Daten_männlich!$1:$1048576,2,FALSE)</f>
        <v>209</v>
      </c>
      <c r="D209" s="58">
        <f t="shared" si="12"/>
        <v>4</v>
      </c>
      <c r="E209" s="58">
        <f t="shared" si="13"/>
        <v>4209</v>
      </c>
      <c r="G209" s="58">
        <v>207</v>
      </c>
      <c r="H209" t="str">
        <f t="shared" si="14"/>
        <v>Hohlglasveredler - Gravur</v>
      </c>
      <c r="I209">
        <f t="shared" si="15"/>
        <v>0</v>
      </c>
    </row>
    <row r="210" spans="1:9" ht="15">
      <c r="A210" s="55" t="s">
        <v>574</v>
      </c>
      <c r="B210" s="58" t="str">
        <f>VLOOKUP(A210,Überleitungstabelle!$1:$1048576,2,FALSE)</f>
        <v>Klimagärtner</v>
      </c>
      <c r="C210" s="58">
        <f>VLOOKUP(Auswahl_Bundesland&amp;A210,Daten_männlich!$1:$1048576,2,FALSE)</f>
        <v>210</v>
      </c>
      <c r="D210" s="58">
        <f t="shared" si="12"/>
        <v>8</v>
      </c>
      <c r="E210" s="58">
        <f t="shared" si="13"/>
        <v>8210</v>
      </c>
      <c r="G210" s="58">
        <v>208</v>
      </c>
      <c r="H210" t="str">
        <f t="shared" si="14"/>
        <v>Glasbläser und Glasinstrumentenerzeuger</v>
      </c>
      <c r="I210">
        <f t="shared" si="15"/>
        <v>0</v>
      </c>
    </row>
    <row r="211" spans="1:9">
      <c r="B211" s="58" t="e">
        <f>VLOOKUP(A211,Überleitungstabelle!$1:$1048576,2,FALSE)</f>
        <v>#N/A</v>
      </c>
      <c r="C211" s="58" t="e">
        <f>VLOOKUP(Auswahl_Bundesland&amp;A211,Daten_männlich!$1:$1048576,2,FALSE)</f>
        <v>#N/A</v>
      </c>
      <c r="D211" s="58" t="str">
        <f t="shared" si="12"/>
        <v/>
      </c>
      <c r="E211" s="58" t="str">
        <f t="shared" si="13"/>
        <v/>
      </c>
      <c r="G211" s="58">
        <v>209</v>
      </c>
      <c r="H211" t="str">
        <f t="shared" si="14"/>
        <v/>
      </c>
      <c r="I211" t="str">
        <f t="shared" si="15"/>
        <v/>
      </c>
    </row>
    <row r="212" spans="1:9">
      <c r="B212" s="58" t="e">
        <f>VLOOKUP(A212,Überleitungstabelle!$1:$1048576,2,FALSE)</f>
        <v>#N/A</v>
      </c>
      <c r="C212" s="58" t="e">
        <f>VLOOKUP(Auswahl_Bundesland&amp;A212,Daten_männlich!$1:$1048576,2,FALSE)</f>
        <v>#N/A</v>
      </c>
      <c r="D212" s="58" t="str">
        <f t="shared" si="12"/>
        <v/>
      </c>
      <c r="E212" s="58" t="str">
        <f t="shared" ref="E212:E254" si="16">IF(D212="","",D212*(1000)+ROW())</f>
        <v/>
      </c>
      <c r="G212" s="58">
        <v>210</v>
      </c>
      <c r="H212" t="str">
        <f t="shared" si="14"/>
        <v/>
      </c>
      <c r="I212" t="str">
        <f t="shared" si="15"/>
        <v/>
      </c>
    </row>
    <row r="213" spans="1:9">
      <c r="B213" s="58" t="e">
        <f>VLOOKUP(A213,Überleitungstabelle!$1:$1048576,2,FALSE)</f>
        <v>#N/A</v>
      </c>
      <c r="C213" s="58" t="e">
        <f>VLOOKUP(Auswahl_Bundesland&amp;A213,Daten_männlich!$1:$1048576,2,FALSE)</f>
        <v>#N/A</v>
      </c>
      <c r="D213" s="58" t="str">
        <f t="shared" si="12"/>
        <v/>
      </c>
      <c r="E213" s="58" t="str">
        <f t="shared" si="16"/>
        <v/>
      </c>
      <c r="G213" s="58">
        <v>211</v>
      </c>
      <c r="H213" t="str">
        <f t="shared" si="14"/>
        <v/>
      </c>
      <c r="I213" t="str">
        <f t="shared" si="15"/>
        <v/>
      </c>
    </row>
    <row r="214" spans="1:9">
      <c r="B214" s="58" t="e">
        <f>VLOOKUP(A214,Überleitungstabelle!$1:$1048576,2,FALSE)</f>
        <v>#N/A</v>
      </c>
      <c r="C214" s="58" t="e">
        <f>VLOOKUP(Auswahl_Bundesland&amp;A214,Daten_männlich!$1:$1048576,2,FALSE)</f>
        <v>#N/A</v>
      </c>
      <c r="D214" s="58" t="str">
        <f t="shared" si="12"/>
        <v/>
      </c>
      <c r="E214" s="58" t="str">
        <f t="shared" si="16"/>
        <v/>
      </c>
      <c r="G214" s="58">
        <v>212</v>
      </c>
      <c r="H214" t="str">
        <f t="shared" si="14"/>
        <v/>
      </c>
      <c r="I214" t="str">
        <f t="shared" si="15"/>
        <v/>
      </c>
    </row>
    <row r="215" spans="1:9">
      <c r="B215" s="58" t="e">
        <f>VLOOKUP(A215,Überleitungstabelle!$1:$1048576,2,FALSE)</f>
        <v>#N/A</v>
      </c>
      <c r="C215" s="58" t="e">
        <f>VLOOKUP(Auswahl_Bundesland&amp;A215,Daten_männlich!$1:$1048576,2,FALSE)</f>
        <v>#N/A</v>
      </c>
      <c r="D215" s="58" t="str">
        <f t="shared" si="12"/>
        <v/>
      </c>
      <c r="E215" s="58" t="str">
        <f t="shared" si="16"/>
        <v/>
      </c>
      <c r="G215" s="58">
        <v>213</v>
      </c>
      <c r="H215" t="str">
        <f t="shared" si="14"/>
        <v/>
      </c>
      <c r="I215" t="str">
        <f t="shared" si="15"/>
        <v/>
      </c>
    </row>
    <row r="216" spans="1:9">
      <c r="B216" s="58" t="e">
        <f>VLOOKUP(A216,Überleitungstabelle!$1:$1048576,2,FALSE)</f>
        <v>#N/A</v>
      </c>
      <c r="C216" s="58" t="e">
        <f>VLOOKUP(Auswahl_Bundesland&amp;A216,Daten_männlich!$1:$1048576,2,FALSE)</f>
        <v>#N/A</v>
      </c>
      <c r="D216" s="58" t="str">
        <f t="shared" si="12"/>
        <v/>
      </c>
      <c r="E216" s="58" t="str">
        <f t="shared" si="16"/>
        <v/>
      </c>
      <c r="G216" s="58">
        <v>214</v>
      </c>
      <c r="H216" t="str">
        <f t="shared" si="14"/>
        <v/>
      </c>
      <c r="I216" t="str">
        <f t="shared" si="15"/>
        <v/>
      </c>
    </row>
    <row r="217" spans="1:9">
      <c r="B217" s="58" t="e">
        <f>VLOOKUP(A217,Überleitungstabelle!$1:$1048576,2,FALSE)</f>
        <v>#N/A</v>
      </c>
      <c r="C217" s="58" t="e">
        <f>VLOOKUP(Auswahl_Bundesland&amp;A217,Daten_männlich!$1:$1048576,2,FALSE)</f>
        <v>#N/A</v>
      </c>
      <c r="D217" s="58" t="str">
        <f t="shared" si="12"/>
        <v/>
      </c>
      <c r="E217" s="58" t="str">
        <f t="shared" si="16"/>
        <v/>
      </c>
      <c r="G217" s="58">
        <v>215</v>
      </c>
      <c r="H217" t="str">
        <f t="shared" si="14"/>
        <v/>
      </c>
      <c r="I217" t="str">
        <f t="shared" si="15"/>
        <v/>
      </c>
    </row>
    <row r="218" spans="1:9">
      <c r="B218" s="58" t="e">
        <f>VLOOKUP(A218,Überleitungstabelle!$1:$1048576,2,FALSE)</f>
        <v>#N/A</v>
      </c>
      <c r="C218" s="58" t="e">
        <f>VLOOKUP(Auswahl_Bundesland&amp;A218,Daten_männlich!$1:$1048576,2,FALSE)</f>
        <v>#N/A</v>
      </c>
      <c r="D218" s="58" t="str">
        <f t="shared" si="12"/>
        <v/>
      </c>
      <c r="E218" s="58" t="str">
        <f t="shared" si="16"/>
        <v/>
      </c>
      <c r="G218" s="58">
        <v>216</v>
      </c>
      <c r="H218" t="str">
        <f t="shared" si="14"/>
        <v/>
      </c>
      <c r="I218" t="str">
        <f t="shared" si="15"/>
        <v/>
      </c>
    </row>
    <row r="219" spans="1:9">
      <c r="B219" s="58" t="e">
        <f>VLOOKUP(A219,Überleitungstabelle!$1:$1048576,2,FALSE)</f>
        <v>#N/A</v>
      </c>
      <c r="C219" s="58" t="e">
        <f>VLOOKUP(Auswahl_Bundesland&amp;A219,Daten_männlich!$1:$1048576,2,FALSE)</f>
        <v>#N/A</v>
      </c>
      <c r="D219" s="58" t="str">
        <f t="shared" si="12"/>
        <v/>
      </c>
      <c r="E219" s="58" t="str">
        <f t="shared" si="16"/>
        <v/>
      </c>
      <c r="G219" s="58">
        <v>217</v>
      </c>
      <c r="H219" t="str">
        <f t="shared" si="14"/>
        <v/>
      </c>
      <c r="I219" t="str">
        <f t="shared" si="15"/>
        <v/>
      </c>
    </row>
    <row r="220" spans="1:9">
      <c r="B220" s="58" t="e">
        <f>VLOOKUP(A220,Überleitungstabelle!$1:$1048576,2,FALSE)</f>
        <v>#N/A</v>
      </c>
      <c r="C220" s="58" t="e">
        <f>VLOOKUP(Auswahl_Bundesland&amp;A220,Daten_männlich!$1:$1048576,2,FALSE)</f>
        <v>#N/A</v>
      </c>
      <c r="D220" s="58" t="str">
        <f t="shared" si="12"/>
        <v/>
      </c>
      <c r="E220" s="58" t="str">
        <f t="shared" si="16"/>
        <v/>
      </c>
      <c r="G220" s="58">
        <v>218</v>
      </c>
      <c r="H220" t="str">
        <f t="shared" si="14"/>
        <v/>
      </c>
      <c r="I220" t="str">
        <f t="shared" si="15"/>
        <v/>
      </c>
    </row>
    <row r="221" spans="1:9">
      <c r="B221" s="58" t="e">
        <f>VLOOKUP(A221,Überleitungstabelle!$1:$1048576,2,FALSE)</f>
        <v>#N/A</v>
      </c>
      <c r="C221" s="58" t="e">
        <f>VLOOKUP(Auswahl_Bundesland&amp;A221,Daten_männlich!$1:$1048576,2,FALSE)</f>
        <v>#N/A</v>
      </c>
      <c r="D221" s="58" t="str">
        <f t="shared" si="12"/>
        <v/>
      </c>
      <c r="E221" s="58" t="str">
        <f t="shared" si="16"/>
        <v/>
      </c>
      <c r="G221" s="58">
        <v>219</v>
      </c>
      <c r="H221" t="str">
        <f t="shared" si="14"/>
        <v/>
      </c>
      <c r="I221" t="str">
        <f t="shared" si="15"/>
        <v/>
      </c>
    </row>
    <row r="222" spans="1:9">
      <c r="B222" s="58" t="e">
        <f>VLOOKUP(A222,Überleitungstabelle!$1:$1048576,2,FALSE)</f>
        <v>#N/A</v>
      </c>
      <c r="C222" s="58" t="e">
        <f>VLOOKUP(Auswahl_Bundesland&amp;A222,Daten_männlich!$1:$1048576,2,FALSE)</f>
        <v>#N/A</v>
      </c>
      <c r="D222" s="58" t="str">
        <f t="shared" si="12"/>
        <v/>
      </c>
      <c r="E222" s="58" t="str">
        <f t="shared" si="16"/>
        <v/>
      </c>
      <c r="G222" s="58">
        <v>220</v>
      </c>
      <c r="H222" t="str">
        <f t="shared" si="14"/>
        <v/>
      </c>
      <c r="I222" t="str">
        <f t="shared" si="15"/>
        <v/>
      </c>
    </row>
    <row r="223" spans="1:9">
      <c r="B223" s="58" t="e">
        <f>VLOOKUP(A223,Überleitungstabelle!$1:$1048576,2,FALSE)</f>
        <v>#N/A</v>
      </c>
      <c r="C223" s="58" t="e">
        <f>VLOOKUP(Auswahl_Bundesland&amp;A223,Daten_männlich!$1:$1048576,2,FALSE)</f>
        <v>#N/A</v>
      </c>
      <c r="D223" s="58" t="str">
        <f t="shared" si="12"/>
        <v/>
      </c>
      <c r="E223" s="58" t="str">
        <f t="shared" si="16"/>
        <v/>
      </c>
      <c r="G223" s="58">
        <v>221</v>
      </c>
      <c r="H223" t="str">
        <f t="shared" si="14"/>
        <v/>
      </c>
      <c r="I223" t="str">
        <f t="shared" si="15"/>
        <v/>
      </c>
    </row>
    <row r="224" spans="1:9">
      <c r="B224" s="58" t="e">
        <f>VLOOKUP(A224,Überleitungstabelle!$1:$1048576,2,FALSE)</f>
        <v>#N/A</v>
      </c>
      <c r="C224" s="58" t="e">
        <f>VLOOKUP(Auswahl_Bundesland&amp;A224,Daten_männlich!$1:$1048576,2,FALSE)</f>
        <v>#N/A</v>
      </c>
      <c r="D224" s="58" t="str">
        <f t="shared" si="12"/>
        <v/>
      </c>
      <c r="E224" s="58" t="str">
        <f t="shared" si="16"/>
        <v/>
      </c>
      <c r="G224" s="58">
        <v>222</v>
      </c>
      <c r="H224" t="str">
        <f t="shared" si="14"/>
        <v/>
      </c>
      <c r="I224" t="str">
        <f t="shared" si="15"/>
        <v/>
      </c>
    </row>
    <row r="225" spans="2:9">
      <c r="B225" s="58" t="e">
        <f>VLOOKUP(A225,Überleitungstabelle!$1:$1048576,2,FALSE)</f>
        <v>#N/A</v>
      </c>
      <c r="C225" s="58" t="e">
        <f>VLOOKUP(Auswahl_Bundesland&amp;A225,Daten_männlich!$1:$1048576,2,FALSE)</f>
        <v>#N/A</v>
      </c>
      <c r="D225" s="58" t="str">
        <f t="shared" si="12"/>
        <v/>
      </c>
      <c r="E225" s="58" t="str">
        <f t="shared" si="16"/>
        <v/>
      </c>
      <c r="G225" s="58">
        <v>223</v>
      </c>
      <c r="H225" t="str">
        <f t="shared" si="14"/>
        <v/>
      </c>
      <c r="I225" t="str">
        <f t="shared" si="15"/>
        <v/>
      </c>
    </row>
    <row r="226" spans="2:9">
      <c r="B226" s="58" t="e">
        <f>VLOOKUP(A226,Überleitungstabelle!$1:$1048576,2,FALSE)</f>
        <v>#N/A</v>
      </c>
      <c r="C226" s="58" t="e">
        <f>VLOOKUP(Auswahl_Bundesland&amp;A226,Daten_männlich!$1:$1048576,2,FALSE)</f>
        <v>#N/A</v>
      </c>
      <c r="D226" s="58" t="str">
        <f t="shared" si="12"/>
        <v/>
      </c>
      <c r="E226" s="58" t="str">
        <f t="shared" si="16"/>
        <v/>
      </c>
      <c r="G226" s="58">
        <v>224</v>
      </c>
      <c r="H226" t="str">
        <f t="shared" si="14"/>
        <v/>
      </c>
      <c r="I226" t="str">
        <f t="shared" si="15"/>
        <v/>
      </c>
    </row>
    <row r="227" spans="2:9">
      <c r="B227" s="58" t="e">
        <f>VLOOKUP(A227,Überleitungstabelle!$1:$1048576,2,FALSE)</f>
        <v>#N/A</v>
      </c>
      <c r="C227" s="58" t="e">
        <f>VLOOKUP(Auswahl_Bundesland&amp;A227,Daten_männlich!$1:$1048576,2,FALSE)</f>
        <v>#N/A</v>
      </c>
      <c r="D227" s="58" t="str">
        <f t="shared" si="12"/>
        <v/>
      </c>
      <c r="E227" s="58" t="str">
        <f t="shared" si="16"/>
        <v/>
      </c>
      <c r="G227" s="58">
        <v>225</v>
      </c>
      <c r="H227" t="str">
        <f t="shared" si="14"/>
        <v/>
      </c>
      <c r="I227" t="str">
        <f t="shared" si="15"/>
        <v/>
      </c>
    </row>
    <row r="228" spans="2:9">
      <c r="B228" s="58" t="e">
        <f>VLOOKUP(A228,Überleitungstabelle!$1:$1048576,2,FALSE)</f>
        <v>#N/A</v>
      </c>
      <c r="C228" s="58" t="e">
        <f>VLOOKUP(Auswahl_Bundesland&amp;A228,Daten_männlich!$1:$1048576,2,FALSE)</f>
        <v>#N/A</v>
      </c>
      <c r="D228" s="58" t="str">
        <f t="shared" si="12"/>
        <v/>
      </c>
      <c r="E228" s="58" t="str">
        <f t="shared" si="16"/>
        <v/>
      </c>
      <c r="G228" s="58">
        <v>226</v>
      </c>
      <c r="H228" t="str">
        <f t="shared" si="14"/>
        <v/>
      </c>
      <c r="I228" t="str">
        <f t="shared" si="15"/>
        <v/>
      </c>
    </row>
    <row r="229" spans="2:9">
      <c r="B229" s="58" t="e">
        <f>VLOOKUP(A229,Überleitungstabelle!$1:$1048576,2,FALSE)</f>
        <v>#N/A</v>
      </c>
      <c r="C229" s="58" t="e">
        <f>VLOOKUP(Auswahl_Bundesland&amp;A229,Daten_männlich!$1:$1048576,2,FALSE)</f>
        <v>#N/A</v>
      </c>
      <c r="D229" s="58" t="str">
        <f t="shared" si="12"/>
        <v/>
      </c>
      <c r="E229" s="58" t="str">
        <f t="shared" si="16"/>
        <v/>
      </c>
      <c r="G229" s="58">
        <v>227</v>
      </c>
      <c r="H229" t="str">
        <f t="shared" si="14"/>
        <v/>
      </c>
      <c r="I229" t="str">
        <f t="shared" si="15"/>
        <v/>
      </c>
    </row>
    <row r="230" spans="2:9">
      <c r="B230" s="58" t="e">
        <f>VLOOKUP(A230,Überleitungstabelle!$1:$1048576,2,FALSE)</f>
        <v>#N/A</v>
      </c>
      <c r="C230" s="58" t="e">
        <f>VLOOKUP(Auswahl_Bundesland&amp;A230,Daten_männlich!$1:$1048576,2,FALSE)</f>
        <v>#N/A</v>
      </c>
      <c r="D230" s="58" t="str">
        <f t="shared" si="12"/>
        <v/>
      </c>
      <c r="E230" s="58" t="str">
        <f t="shared" si="16"/>
        <v/>
      </c>
      <c r="G230" s="58">
        <v>228</v>
      </c>
      <c r="H230" t="str">
        <f t="shared" si="14"/>
        <v/>
      </c>
      <c r="I230" t="str">
        <f t="shared" si="15"/>
        <v/>
      </c>
    </row>
    <row r="231" spans="2:9">
      <c r="B231" s="58" t="e">
        <f>VLOOKUP(A231,Überleitungstabelle!$1:$1048576,2,FALSE)</f>
        <v>#N/A</v>
      </c>
      <c r="C231" s="58" t="e">
        <f>VLOOKUP(Auswahl_Bundesland&amp;A231,Daten_männlich!$1:$1048576,2,FALSE)</f>
        <v>#N/A</v>
      </c>
      <c r="D231" s="58" t="str">
        <f t="shared" si="12"/>
        <v/>
      </c>
      <c r="E231" s="58" t="str">
        <f t="shared" si="16"/>
        <v/>
      </c>
      <c r="G231" s="58">
        <v>229</v>
      </c>
      <c r="H231" t="str">
        <f t="shared" si="14"/>
        <v/>
      </c>
      <c r="I231" t="str">
        <f t="shared" si="15"/>
        <v/>
      </c>
    </row>
    <row r="232" spans="2:9">
      <c r="B232" s="58" t="e">
        <f>VLOOKUP(A232,Überleitungstabelle!$1:$1048576,2,FALSE)</f>
        <v>#N/A</v>
      </c>
      <c r="C232" s="58" t="e">
        <f>VLOOKUP(Auswahl_Bundesland&amp;A232,Daten_männlich!$1:$1048576,2,FALSE)</f>
        <v>#N/A</v>
      </c>
      <c r="D232" s="58" t="str">
        <f t="shared" si="12"/>
        <v/>
      </c>
      <c r="E232" s="58" t="str">
        <f t="shared" si="16"/>
        <v/>
      </c>
      <c r="G232" s="58">
        <v>230</v>
      </c>
      <c r="H232" t="str">
        <f t="shared" si="14"/>
        <v/>
      </c>
      <c r="I232" t="str">
        <f t="shared" si="15"/>
        <v/>
      </c>
    </row>
    <row r="233" spans="2:9">
      <c r="B233" s="58" t="e">
        <f>VLOOKUP(A233,Überleitungstabelle!$1:$1048576,2,FALSE)</f>
        <v>#N/A</v>
      </c>
      <c r="C233" s="58" t="e">
        <f>VLOOKUP(Auswahl_Bundesland&amp;A233,Daten_männlich!$1:$1048576,2,FALSE)</f>
        <v>#N/A</v>
      </c>
      <c r="D233" s="58" t="str">
        <f t="shared" si="12"/>
        <v/>
      </c>
      <c r="E233" s="58" t="str">
        <f t="shared" si="16"/>
        <v/>
      </c>
      <c r="G233" s="58">
        <v>231</v>
      </c>
      <c r="H233" t="str">
        <f t="shared" si="14"/>
        <v/>
      </c>
      <c r="I233" t="str">
        <f t="shared" si="15"/>
        <v/>
      </c>
    </row>
    <row r="234" spans="2:9">
      <c r="B234" s="58" t="e">
        <f>VLOOKUP(A234,Überleitungstabelle!$1:$1048576,2,FALSE)</f>
        <v>#N/A</v>
      </c>
      <c r="C234" s="58" t="e">
        <f>VLOOKUP(Auswahl_Bundesland&amp;A234,Daten_männlich!$1:$1048576,2,FALSE)</f>
        <v>#N/A</v>
      </c>
      <c r="D234" s="58" t="str">
        <f t="shared" si="12"/>
        <v/>
      </c>
      <c r="E234" s="58" t="str">
        <f t="shared" si="16"/>
        <v/>
      </c>
      <c r="G234" s="58">
        <v>232</v>
      </c>
      <c r="H234" t="str">
        <f t="shared" si="14"/>
        <v/>
      </c>
      <c r="I234" t="str">
        <f t="shared" si="15"/>
        <v/>
      </c>
    </row>
    <row r="235" spans="2:9">
      <c r="B235" s="58" t="e">
        <f>VLOOKUP(A235,Überleitungstabelle!$1:$1048576,2,FALSE)</f>
        <v>#N/A</v>
      </c>
      <c r="C235" s="58" t="e">
        <f>VLOOKUP(Auswahl_Bundesland&amp;A235,Daten_männlich!$1:$1048576,2,FALSE)</f>
        <v>#N/A</v>
      </c>
      <c r="D235" s="58" t="str">
        <f t="shared" si="12"/>
        <v/>
      </c>
      <c r="E235" s="58" t="str">
        <f t="shared" si="16"/>
        <v/>
      </c>
      <c r="G235" s="58">
        <v>233</v>
      </c>
      <c r="H235" t="str">
        <f t="shared" si="14"/>
        <v/>
      </c>
      <c r="I235" t="str">
        <f t="shared" si="15"/>
        <v/>
      </c>
    </row>
    <row r="236" spans="2:9">
      <c r="B236" s="58" t="e">
        <f>VLOOKUP(A236,Überleitungstabelle!$1:$1048576,2,FALSE)</f>
        <v>#N/A</v>
      </c>
      <c r="C236" s="58" t="e">
        <f>VLOOKUP(Auswahl_Bundesland&amp;A236,Daten_männlich!$1:$1048576,2,FALSE)</f>
        <v>#N/A</v>
      </c>
      <c r="D236" s="58" t="str">
        <f t="shared" si="12"/>
        <v/>
      </c>
      <c r="E236" s="58" t="str">
        <f t="shared" si="16"/>
        <v/>
      </c>
      <c r="G236" s="58">
        <v>234</v>
      </c>
      <c r="H236" t="str">
        <f t="shared" si="14"/>
        <v/>
      </c>
      <c r="I236" t="str">
        <f t="shared" si="15"/>
        <v/>
      </c>
    </row>
    <row r="237" spans="2:9">
      <c r="B237" s="58" t="e">
        <f>VLOOKUP(A237,Überleitungstabelle!$1:$1048576,2,FALSE)</f>
        <v>#N/A</v>
      </c>
      <c r="C237" s="58" t="e">
        <f>VLOOKUP(Auswahl_Bundesland&amp;A237,Daten_männlich!$1:$1048576,2,FALSE)</f>
        <v>#N/A</v>
      </c>
      <c r="D237" s="58" t="str">
        <f t="shared" si="12"/>
        <v/>
      </c>
      <c r="E237" s="58" t="str">
        <f t="shared" si="16"/>
        <v/>
      </c>
      <c r="G237" s="58">
        <v>235</v>
      </c>
      <c r="H237" t="str">
        <f t="shared" si="14"/>
        <v/>
      </c>
      <c r="I237" t="str">
        <f t="shared" si="15"/>
        <v/>
      </c>
    </row>
    <row r="238" spans="2:9">
      <c r="B238" s="58" t="e">
        <f>VLOOKUP(A238,Überleitungstabelle!$1:$1048576,2,FALSE)</f>
        <v>#N/A</v>
      </c>
      <c r="C238" s="58" t="e">
        <f>VLOOKUP(Auswahl_Bundesland&amp;A238,Daten_männlich!$1:$1048576,2,FALSE)</f>
        <v>#N/A</v>
      </c>
      <c r="D238" s="58" t="str">
        <f t="shared" si="12"/>
        <v/>
      </c>
      <c r="E238" s="58" t="str">
        <f t="shared" si="16"/>
        <v/>
      </c>
      <c r="G238" s="58">
        <v>236</v>
      </c>
      <c r="H238" t="str">
        <f t="shared" si="14"/>
        <v/>
      </c>
      <c r="I238" t="str">
        <f t="shared" si="15"/>
        <v/>
      </c>
    </row>
    <row r="239" spans="2:9">
      <c r="B239" s="58" t="e">
        <f>VLOOKUP(A239,Überleitungstabelle!$1:$1048576,2,FALSE)</f>
        <v>#N/A</v>
      </c>
      <c r="C239" s="58" t="e">
        <f>VLOOKUP(Auswahl_Bundesland&amp;A239,Daten_männlich!$1:$1048576,2,FALSE)</f>
        <v>#N/A</v>
      </c>
      <c r="D239" s="58" t="str">
        <f t="shared" si="12"/>
        <v/>
      </c>
      <c r="E239" s="58" t="str">
        <f t="shared" si="16"/>
        <v/>
      </c>
      <c r="G239" s="58">
        <v>237</v>
      </c>
      <c r="H239" t="str">
        <f t="shared" si="14"/>
        <v/>
      </c>
      <c r="I239" t="str">
        <f t="shared" si="15"/>
        <v/>
      </c>
    </row>
    <row r="240" spans="2:9">
      <c r="B240" s="58" t="e">
        <f>VLOOKUP(A240,Überleitungstabelle!$1:$1048576,2,FALSE)</f>
        <v>#N/A</v>
      </c>
      <c r="C240" s="58" t="e">
        <f>VLOOKUP(Auswahl_Bundesland&amp;A240,Daten_männlich!$1:$1048576,2,FALSE)</f>
        <v>#N/A</v>
      </c>
      <c r="D240" s="58" t="str">
        <f t="shared" si="12"/>
        <v/>
      </c>
      <c r="E240" s="58" t="str">
        <f t="shared" si="16"/>
        <v/>
      </c>
      <c r="G240" s="58">
        <v>238</v>
      </c>
      <c r="H240" t="str">
        <f t="shared" si="14"/>
        <v/>
      </c>
      <c r="I240" t="str">
        <f t="shared" si="15"/>
        <v/>
      </c>
    </row>
    <row r="241" spans="2:9">
      <c r="B241" s="58" t="e">
        <f>VLOOKUP(A241,Überleitungstabelle!$1:$1048576,2,FALSE)</f>
        <v>#N/A</v>
      </c>
      <c r="C241" s="58" t="e">
        <f>VLOOKUP(Auswahl_Bundesland&amp;A241,Daten_männlich!$1:$1048576,2,FALSE)</f>
        <v>#N/A</v>
      </c>
      <c r="D241" s="58" t="str">
        <f t="shared" si="12"/>
        <v/>
      </c>
      <c r="E241" s="58" t="str">
        <f t="shared" si="16"/>
        <v/>
      </c>
      <c r="G241" s="58">
        <v>239</v>
      </c>
      <c r="H241" t="str">
        <f t="shared" si="14"/>
        <v/>
      </c>
      <c r="I241" t="str">
        <f t="shared" si="15"/>
        <v/>
      </c>
    </row>
    <row r="242" spans="2:9">
      <c r="B242" s="58" t="e">
        <f>VLOOKUP(A242,Überleitungstabelle!$1:$1048576,2,FALSE)</f>
        <v>#N/A</v>
      </c>
      <c r="C242" s="58" t="e">
        <f>VLOOKUP(Auswahl_Bundesland&amp;A242,Daten_männlich!$1:$1048576,2,FALSE)</f>
        <v>#N/A</v>
      </c>
      <c r="D242" s="58" t="str">
        <f t="shared" si="12"/>
        <v/>
      </c>
      <c r="E242" s="58" t="str">
        <f t="shared" si="16"/>
        <v/>
      </c>
      <c r="G242" s="58">
        <v>240</v>
      </c>
      <c r="H242" t="str">
        <f t="shared" si="14"/>
        <v/>
      </c>
      <c r="I242" t="str">
        <f t="shared" si="15"/>
        <v/>
      </c>
    </row>
    <row r="243" spans="2:9">
      <c r="B243" s="58" t="e">
        <f>VLOOKUP(A243,Überleitungstabelle!$1:$1048576,2,FALSE)</f>
        <v>#N/A</v>
      </c>
      <c r="C243" s="58" t="e">
        <f>VLOOKUP(Auswahl_Bundesland&amp;A243,Daten_männlich!$1:$1048576,2,FALSE)</f>
        <v>#N/A</v>
      </c>
      <c r="D243" s="58" t="str">
        <f t="shared" si="12"/>
        <v/>
      </c>
      <c r="E243" s="58" t="str">
        <f t="shared" si="16"/>
        <v/>
      </c>
      <c r="G243" s="58">
        <v>241</v>
      </c>
      <c r="H243" t="str">
        <f t="shared" si="14"/>
        <v/>
      </c>
      <c r="I243" t="str">
        <f t="shared" si="15"/>
        <v/>
      </c>
    </row>
    <row r="244" spans="2:9">
      <c r="B244" s="58" t="e">
        <f>VLOOKUP(A244,Überleitungstabelle!$1:$1048576,2,FALSE)</f>
        <v>#N/A</v>
      </c>
      <c r="C244" s="58" t="e">
        <f>VLOOKUP(Auswahl_Bundesland&amp;A244,Daten_männlich!$1:$1048576,2,FALSE)</f>
        <v>#N/A</v>
      </c>
      <c r="D244" s="58" t="str">
        <f t="shared" si="12"/>
        <v/>
      </c>
      <c r="E244" s="58" t="str">
        <f t="shared" si="16"/>
        <v/>
      </c>
      <c r="G244" s="58">
        <v>242</v>
      </c>
      <c r="H244" t="str">
        <f t="shared" si="14"/>
        <v/>
      </c>
      <c r="I244" t="str">
        <f t="shared" si="15"/>
        <v/>
      </c>
    </row>
    <row r="245" spans="2:9">
      <c r="B245" s="58" t="e">
        <f>VLOOKUP(A245,Überleitungstabelle!$1:$1048576,2,FALSE)</f>
        <v>#N/A</v>
      </c>
      <c r="C245" s="58" t="e">
        <f>VLOOKUP(Auswahl_Bundesland&amp;A245,Daten_männlich!$1:$1048576,2,FALSE)</f>
        <v>#N/A</v>
      </c>
      <c r="D245" s="58" t="str">
        <f t="shared" si="12"/>
        <v/>
      </c>
      <c r="E245" s="58" t="str">
        <f t="shared" si="16"/>
        <v/>
      </c>
      <c r="G245" s="58">
        <v>243</v>
      </c>
      <c r="H245" t="str">
        <f t="shared" si="14"/>
        <v/>
      </c>
      <c r="I245" t="str">
        <f t="shared" si="15"/>
        <v/>
      </c>
    </row>
    <row r="246" spans="2:9">
      <c r="B246" s="58" t="e">
        <f>VLOOKUP(A246,Überleitungstabelle!$1:$1048576,2,FALSE)</f>
        <v>#N/A</v>
      </c>
      <c r="C246" s="58" t="e">
        <f>VLOOKUP(Auswahl_Bundesland&amp;A246,Daten_männlich!$1:$1048576,2,FALSE)</f>
        <v>#N/A</v>
      </c>
      <c r="D246" s="58" t="str">
        <f t="shared" si="12"/>
        <v/>
      </c>
      <c r="E246" s="58" t="str">
        <f t="shared" si="16"/>
        <v/>
      </c>
      <c r="G246" s="58">
        <v>244</v>
      </c>
      <c r="H246" t="str">
        <f t="shared" si="14"/>
        <v/>
      </c>
      <c r="I246" t="str">
        <f t="shared" si="15"/>
        <v/>
      </c>
    </row>
    <row r="247" spans="2:9">
      <c r="B247" s="58" t="e">
        <f>VLOOKUP(A247,Überleitungstabelle!$1:$1048576,2,FALSE)</f>
        <v>#N/A</v>
      </c>
      <c r="C247" s="58" t="e">
        <f>VLOOKUP(Auswahl_Bundesland&amp;A247,Daten_männlich!$1:$1048576,2,FALSE)</f>
        <v>#N/A</v>
      </c>
      <c r="D247" s="58" t="str">
        <f t="shared" si="12"/>
        <v/>
      </c>
      <c r="E247" s="58" t="str">
        <f t="shared" si="16"/>
        <v/>
      </c>
      <c r="G247" s="58">
        <v>245</v>
      </c>
      <c r="H247" t="str">
        <f t="shared" si="14"/>
        <v/>
      </c>
      <c r="I247" t="str">
        <f t="shared" si="15"/>
        <v/>
      </c>
    </row>
    <row r="248" spans="2:9">
      <c r="B248" s="58" t="e">
        <f>VLOOKUP(A248,Überleitungstabelle!$1:$1048576,2,FALSE)</f>
        <v>#N/A</v>
      </c>
      <c r="C248" s="58" t="e">
        <f>VLOOKUP(Auswahl_Bundesland&amp;A248,Daten_männlich!$1:$1048576,2,FALSE)</f>
        <v>#N/A</v>
      </c>
      <c r="D248" s="58" t="str">
        <f t="shared" si="12"/>
        <v/>
      </c>
      <c r="E248" s="58" t="str">
        <f t="shared" si="16"/>
        <v/>
      </c>
      <c r="G248" s="58">
        <v>246</v>
      </c>
      <c r="H248" t="str">
        <f t="shared" si="14"/>
        <v/>
      </c>
      <c r="I248" t="str">
        <f t="shared" si="15"/>
        <v/>
      </c>
    </row>
    <row r="249" spans="2:9">
      <c r="B249" s="58" t="e">
        <f>VLOOKUP(A249,Überleitungstabelle!$1:$1048576,2,FALSE)</f>
        <v>#N/A</v>
      </c>
      <c r="C249" s="58" t="e">
        <f>VLOOKUP(Auswahl_Bundesland&amp;A249,Daten_männlich!$1:$1048576,2,FALSE)</f>
        <v>#N/A</v>
      </c>
      <c r="D249" s="58" t="str">
        <f t="shared" si="12"/>
        <v/>
      </c>
      <c r="E249" s="58" t="str">
        <f t="shared" si="16"/>
        <v/>
      </c>
      <c r="G249" s="58">
        <v>247</v>
      </c>
      <c r="H249" t="str">
        <f t="shared" si="14"/>
        <v/>
      </c>
      <c r="I249" t="str">
        <f t="shared" si="15"/>
        <v/>
      </c>
    </row>
    <row r="250" spans="2:9">
      <c r="B250" s="58" t="e">
        <f>VLOOKUP(A250,Überleitungstabelle!$1:$1048576,2,FALSE)</f>
        <v>#N/A</v>
      </c>
      <c r="C250" s="58" t="e">
        <f>VLOOKUP(Auswahl_Bundesland&amp;A250,Daten_männlich!$1:$1048576,2,FALSE)</f>
        <v>#N/A</v>
      </c>
      <c r="D250" s="58" t="str">
        <f t="shared" si="12"/>
        <v/>
      </c>
      <c r="E250" s="58" t="str">
        <f t="shared" si="16"/>
        <v/>
      </c>
      <c r="G250" s="58">
        <v>248</v>
      </c>
      <c r="H250" t="str">
        <f t="shared" si="14"/>
        <v/>
      </c>
      <c r="I250" t="str">
        <f t="shared" si="15"/>
        <v/>
      </c>
    </row>
    <row r="251" spans="2:9">
      <c r="B251" s="58" t="e">
        <f>VLOOKUP(A251,Überleitungstabelle!$1:$1048576,2,FALSE)</f>
        <v>#N/A</v>
      </c>
      <c r="C251" s="58" t="e">
        <f>VLOOKUP(Auswahl_Bundesland&amp;A251,Daten_männlich!$1:$1048576,2,FALSE)</f>
        <v>#N/A</v>
      </c>
      <c r="D251" s="58" t="str">
        <f t="shared" si="12"/>
        <v/>
      </c>
      <c r="E251" s="58" t="str">
        <f t="shared" si="16"/>
        <v/>
      </c>
      <c r="G251" s="58">
        <v>249</v>
      </c>
      <c r="H251" t="str">
        <f t="shared" si="14"/>
        <v/>
      </c>
      <c r="I251" t="str">
        <f t="shared" si="15"/>
        <v/>
      </c>
    </row>
    <row r="252" spans="2:9">
      <c r="B252" s="58" t="e">
        <f>VLOOKUP(A252,Überleitungstabelle!$1:$1048576,2,FALSE)</f>
        <v>#N/A</v>
      </c>
      <c r="C252" s="58" t="e">
        <f>VLOOKUP(Auswahl_Bundesland&amp;A252,Daten_männlich!$1:$1048576,2,FALSE)</f>
        <v>#N/A</v>
      </c>
      <c r="D252" s="58" t="str">
        <f t="shared" si="12"/>
        <v/>
      </c>
      <c r="E252" s="58" t="str">
        <f t="shared" si="16"/>
        <v/>
      </c>
      <c r="G252" s="58">
        <v>250</v>
      </c>
      <c r="H252" t="str">
        <f t="shared" si="14"/>
        <v/>
      </c>
      <c r="I252" t="str">
        <f t="shared" si="15"/>
        <v/>
      </c>
    </row>
    <row r="253" spans="2:9">
      <c r="B253" s="58" t="e">
        <f>VLOOKUP(A253,Überleitungstabelle!$1:$1048576,2,FALSE)</f>
        <v>#N/A</v>
      </c>
      <c r="C253" s="58" t="e">
        <f>VLOOKUP(Auswahl_Bundesland&amp;A253,Daten_männlich!$1:$1048576,2,FALSE)</f>
        <v>#N/A</v>
      </c>
      <c r="D253" s="58" t="str">
        <f t="shared" si="12"/>
        <v/>
      </c>
      <c r="E253" s="58" t="str">
        <f t="shared" si="16"/>
        <v/>
      </c>
      <c r="G253" s="58">
        <v>251</v>
      </c>
      <c r="H253" t="str">
        <f t="shared" si="14"/>
        <v/>
      </c>
      <c r="I253" t="str">
        <f t="shared" si="15"/>
        <v/>
      </c>
    </row>
    <row r="254" spans="2:9">
      <c r="B254" s="58" t="e">
        <f>VLOOKUP(A254,Überleitungstabelle!$1:$1048576,2,FALSE)</f>
        <v>#N/A</v>
      </c>
      <c r="C254" s="58" t="e">
        <f>VLOOKUP(Auswahl_Bundesland&amp;A254,Daten_männlich!$1:$1048576,2,FALSE)</f>
        <v>#N/A</v>
      </c>
      <c r="D254" s="58" t="str">
        <f t="shared" si="12"/>
        <v/>
      </c>
      <c r="E254" s="58" t="str">
        <f t="shared" si="16"/>
        <v/>
      </c>
      <c r="G254" s="58">
        <v>252</v>
      </c>
      <c r="H254" t="str">
        <f t="shared" si="14"/>
        <v/>
      </c>
      <c r="I254" t="str">
        <f t="shared" si="15"/>
        <v/>
      </c>
    </row>
    <row r="255" spans="2:9">
      <c r="I255" s="58">
        <f>SUM(I3:I254)</f>
        <v>70017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9</vt:i4>
      </vt:variant>
    </vt:vector>
  </HeadingPairs>
  <TitlesOfParts>
    <vt:vector size="10" baseType="lpstr">
      <vt:lpstr>LL_Top10</vt:lpstr>
      <vt:lpstr>Auswahl_Bundesland</vt:lpstr>
      <vt:lpstr>Auswahl_Jahr</vt:lpstr>
      <vt:lpstr>Lehrlinge_männlich</vt:lpstr>
      <vt:lpstr>Lehrlinge_weiblich</vt:lpstr>
      <vt:lpstr>Matrix_Daten_männlich</vt:lpstr>
      <vt:lpstr>Matrix_Daten_weiblich</vt:lpstr>
      <vt:lpstr>Spaltenindex</vt:lpstr>
      <vt:lpstr>Top_männlich</vt:lpstr>
      <vt:lpstr>Top_weiblich</vt:lpstr>
    </vt:vector>
  </TitlesOfParts>
  <Company>WKOe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PerzyC</dc:creator>
  <cp:lastModifiedBy>Perzy Cornelia | WKOE</cp:lastModifiedBy>
  <cp:lastPrinted>2025-01-07T13:07:07Z</cp:lastPrinted>
  <dcterms:created xsi:type="dcterms:W3CDTF">2007-12-11T14:51:31Z</dcterms:created>
  <dcterms:modified xsi:type="dcterms:W3CDTF">2026-01-09T06:48:20Z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1094873060</vt:i4>
  </property>
  <property fmtid="{D5CDD505-2E9C-101B-9397-08002B2CF9AE}" pid="3" name="_NewReviewCycle">
    <vt:lpwstr/>
  </property>
  <property fmtid="{D5CDD505-2E9C-101B-9397-08002B2CF9AE}" pid="4" name="_EmailSubject">
    <vt:lpwstr>Lehrlinge TOP 10 2002-2013</vt:lpwstr>
  </property>
  <property fmtid="{D5CDD505-2E9C-101B-9397-08002B2CF9AE}" pid="5" name="_AuthorEmail">
    <vt:lpwstr>Gabriele.Frischmann@wko.at</vt:lpwstr>
  </property>
  <property fmtid="{D5CDD505-2E9C-101B-9397-08002B2CF9AE}" pid="6" name="_AuthorEmailDisplayName">
    <vt:lpwstr>Frischmann Gabriele, WKÖ Statistik</vt:lpwstr>
  </property>
  <property fmtid="{D5CDD505-2E9C-101B-9397-08002B2CF9AE}" pid="7" name="_ReviewingToolsShownOnce">
    <vt:lpwstr/>
  </property>
</Properties>
</file>