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DASHBOARD Lehrlinge\"/>
    </mc:Choice>
  </mc:AlternateContent>
  <xr:revisionPtr revIDLastSave="0" documentId="13_ncr:1_{C9A6A772-D580-44B0-B796-2EF8487DD4CB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LL_Zeitr_Sp_BDL" sheetId="21" r:id="rId1"/>
    <sheet name="olap_sp_bld" sheetId="33" state="veryHidden" r:id="rId2"/>
  </sheets>
  <definedNames>
    <definedName name="Aktuelles_Jahr">olap_sp_bld!$B$30</definedName>
    <definedName name="_xlnm.Print_Area" localSheetId="0">LL_Zeitr_Sp_BDL!$A$1:$K$38</definedName>
    <definedName name="Status">olap_sp_bld!$D$30</definedName>
  </definedNames>
  <calcPr calcId="191029"/>
  <pivotCaches>
    <pivotCache cacheId="11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33" l="1"/>
  <c r="B53" i="33"/>
  <c r="B52" i="33"/>
  <c r="B51" i="33"/>
  <c r="B49" i="33"/>
  <c r="B30" i="33" l="1"/>
  <c r="B48" i="33"/>
  <c r="B46" i="33" l="1"/>
  <c r="B45" i="33" l="1"/>
  <c r="B44" i="33" l="1"/>
  <c r="A38" i="21" l="1"/>
  <c r="A4" i="21" l="1"/>
  <c r="C32" i="33" l="1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31" i="33"/>
  <c r="B32" i="33" l="1"/>
  <c r="B33" i="33"/>
  <c r="B34" i="33"/>
  <c r="B35" i="33"/>
  <c r="B36" i="33"/>
  <c r="B37" i="33"/>
  <c r="B38" i="33"/>
  <c r="B39" i="33"/>
  <c r="B40" i="33"/>
  <c r="B41" i="33"/>
  <c r="B42" i="33"/>
  <c r="B43" i="33"/>
  <c r="B47" i="33"/>
  <c r="B50" i="33"/>
  <c r="B31" i="33"/>
  <c r="D30" i="33" l="1"/>
  <c r="A5" i="21" s="1"/>
  <c r="G22" i="21"/>
  <c r="H8" i="21"/>
  <c r="J22" i="21"/>
  <c r="I8" i="21"/>
  <c r="I22" i="21"/>
  <c r="J8" i="21"/>
  <c r="H22" i="21"/>
  <c r="G8" i="21"/>
  <c r="J13" i="21" l="1"/>
  <c r="J10" i="21"/>
  <c r="J14" i="21"/>
  <c r="J17" i="21"/>
  <c r="J11" i="21"/>
  <c r="J15" i="21"/>
  <c r="J9" i="21"/>
  <c r="J12" i="21"/>
  <c r="J25" i="21"/>
  <c r="J29" i="21"/>
  <c r="J26" i="21"/>
  <c r="J30" i="21"/>
  <c r="J32" i="21"/>
  <c r="K32" i="21" s="1"/>
  <c r="J27" i="21"/>
  <c r="J31" i="21"/>
  <c r="J23" i="21"/>
  <c r="J24" i="21"/>
  <c r="J28" i="21"/>
  <c r="G12" i="21"/>
  <c r="G13" i="21"/>
  <c r="G10" i="21"/>
  <c r="G14" i="21"/>
  <c r="G17" i="21"/>
  <c r="G11" i="21"/>
  <c r="G15" i="21"/>
  <c r="G9" i="21"/>
  <c r="I26" i="21"/>
  <c r="I30" i="21"/>
  <c r="I32" i="21"/>
  <c r="I27" i="21"/>
  <c r="I31" i="21"/>
  <c r="I23" i="21"/>
  <c r="I24" i="21"/>
  <c r="I28" i="21"/>
  <c r="I25" i="21"/>
  <c r="I29" i="21"/>
  <c r="H17" i="21"/>
  <c r="H11" i="21"/>
  <c r="H15" i="21"/>
  <c r="H9" i="21"/>
  <c r="H12" i="21"/>
  <c r="H13" i="21"/>
  <c r="H10" i="21"/>
  <c r="H14" i="21"/>
  <c r="H32" i="21"/>
  <c r="H27" i="21"/>
  <c r="H31" i="21"/>
  <c r="H23" i="21"/>
  <c r="H24" i="21"/>
  <c r="H28" i="21"/>
  <c r="H25" i="21"/>
  <c r="H29" i="21"/>
  <c r="H26" i="21"/>
  <c r="H30" i="21"/>
  <c r="I10" i="21"/>
  <c r="I14" i="21"/>
  <c r="I17" i="21"/>
  <c r="I11" i="21"/>
  <c r="I15" i="21"/>
  <c r="I9" i="21"/>
  <c r="I12" i="21"/>
  <c r="I13" i="21"/>
  <c r="G24" i="21"/>
  <c r="G28" i="21"/>
  <c r="G25" i="21"/>
  <c r="G29" i="21"/>
  <c r="G26" i="21"/>
  <c r="G30" i="21"/>
  <c r="G32" i="21"/>
  <c r="G27" i="21"/>
  <c r="G31" i="21"/>
  <c r="G23" i="21"/>
  <c r="K24" i="21" l="1"/>
  <c r="G16" i="21"/>
  <c r="G18" i="21" s="1"/>
  <c r="K28" i="21"/>
  <c r="K27" i="21"/>
  <c r="K29" i="21"/>
  <c r="K25" i="21"/>
  <c r="J16" i="21"/>
  <c r="I16" i="21"/>
  <c r="I18" i="21" s="1"/>
  <c r="H16" i="21"/>
  <c r="H18" i="21" s="1"/>
  <c r="K23" i="21"/>
  <c r="K30" i="21"/>
  <c r="K31" i="21"/>
  <c r="K26" i="21"/>
  <c r="J18" i="21" l="1"/>
  <c r="K16" i="21" s="1"/>
  <c r="K18" i="21" l="1"/>
  <c r="K12" i="21"/>
  <c r="K10" i="21"/>
  <c r="K13" i="21"/>
  <c r="K17" i="21"/>
  <c r="K14" i="21"/>
  <c r="K9" i="21"/>
  <c r="K15" i="21"/>
  <c r="K11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<sst xmlns="http://schemas.openxmlformats.org/spreadsheetml/2006/main" count="145" uniqueCount="66">
  <si>
    <t>Bundesland</t>
  </si>
  <si>
    <t>Lehrlinge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</si>
  <si>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</si>
  <si>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</si>
  <si>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</si>
  <si>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</si>
  <si>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</si>
  <si>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</si>
  <si>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</si>
  <si>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</si>
  <si>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</si>
  <si>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</si>
  <si>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Sparte</t>
  </si>
  <si>
    <t>Gewerbe und Handwerk</t>
  </si>
  <si>
    <t>Industrie</t>
  </si>
  <si>
    <t>Handel</t>
  </si>
  <si>
    <t>Bank und Versicherung</t>
  </si>
  <si>
    <t>Transport und Verkehr</t>
  </si>
  <si>
    <t>Tourismus und Freizeitwirtschaft</t>
  </si>
  <si>
    <t>Information und Consulting</t>
  </si>
  <si>
    <t>INSGESAMT</t>
  </si>
  <si>
    <t>-</t>
  </si>
  <si>
    <t> </t>
  </si>
  <si>
    <t>Anteil in %</t>
  </si>
  <si>
    <t>1) Lehrlinge die außerhalb des Wirtschaftskammerbereichs (zB Rechtsanwälte, Magistrate, usw) und in Ausbildungseinrichtungen nach dem</t>
  </si>
  <si>
    <t xml:space="preserve">   Berufsausbildungsgesetz (zB im Auftrag des AMS und selbständigen Einrichtungen) tätig sind.</t>
  </si>
  <si>
    <t>AnzahlLL</t>
  </si>
  <si>
    <t>Spaltenbeschriftungen</t>
  </si>
  <si>
    <t>Zeilenbeschriftungen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</si>
  <si>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</si>
  <si>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</si>
  <si>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</si>
  <si>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</si>
  <si>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</si>
  <si>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</si>
  <si>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</si>
  <si>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</si>
  <si>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</si>
  <si>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</si>
  <si>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</si>
  <si>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</si>
  <si>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Gesamtergebnis</t>
  </si>
  <si>
    <t>Gewerbe &amp; Handwerk</t>
  </si>
  <si>
    <t>Bank &amp; Versicherung</t>
  </si>
  <si>
    <t>Transport &amp; Verkehr</t>
  </si>
  <si>
    <t>Tourismus &amp; Freizeitwirtschaft</t>
  </si>
  <si>
    <t>Information &amp; Consulting</t>
  </si>
  <si>
    <t>Sonstige Lehrberechtigte</t>
  </si>
  <si>
    <t>Überbetriebliche Lehrausbildung</t>
  </si>
  <si>
    <t>Aktuelles_Jahr</t>
  </si>
  <si>
    <t>2014</t>
  </si>
  <si>
    <t>Alle Sparten</t>
  </si>
  <si>
    <t>2015</t>
  </si>
  <si>
    <t>2016</t>
  </si>
  <si>
    <r>
      <t xml:space="preserve">Sonstige </t>
    </r>
    <r>
      <rPr>
        <vertAlign val="superscript"/>
        <sz val="10"/>
        <rFont val="Trebuchet MS"/>
        <family val="2"/>
      </rPr>
      <t>1)</t>
    </r>
  </si>
  <si>
    <t>2017</t>
  </si>
  <si>
    <t>2018</t>
  </si>
  <si>
    <t>Rundungsdifferenzen wurden nicht ausgeglichen.</t>
  </si>
  <si>
    <t>2019</t>
  </si>
  <si>
    <t>2020</t>
  </si>
  <si>
    <t>2021</t>
  </si>
  <si>
    <t>2022</t>
  </si>
  <si>
    <t/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</si>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</sst>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??0.0"/>
    <numFmt numFmtId="165" formatCode="???,?00"/>
    <numFmt numFmtId="166" formatCode="0.0"/>
    <numFmt numFmtId="167" formatCode="???,##0"/>
    <numFmt numFmtId="168" formatCode="???,??0"/>
    <numFmt numFmtId="169" formatCode="#,###"/>
    <numFmt numFmtId="170" formatCode="_-* #,##0.00\ &quot;€&quot;_-;\-* #,##0.00\ &quot;€&quot;_-;_-* &quot;-&quot;??\ &quot;€&quot;_-;_-@_-"/>
  </numFmts>
  <fonts count="16" x14ac:knownFonts="1"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sz val="12"/>
      <name val="Trebuchet MS"/>
      <family val="2"/>
    </font>
    <font>
      <sz val="10"/>
      <name val="MS Sans Serif"/>
      <family val="2"/>
    </font>
    <font>
      <sz val="8"/>
      <name val="Trebuchet MS"/>
      <family val="2"/>
    </font>
    <font>
      <sz val="10"/>
      <color theme="1"/>
      <name val="Arial"/>
      <family val="2"/>
    </font>
    <font>
      <b/>
      <sz val="12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vertAlign val="superscript"/>
      <sz val="10"/>
      <name val="Trebuchet MS"/>
      <family val="2"/>
    </font>
    <font>
      <sz val="9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 style="thin">
        <color rgb="FFE20613"/>
      </bottom>
      <diagonal/>
    </border>
    <border>
      <left/>
      <right/>
      <top style="thin">
        <color theme="4" tint="0.39997558519241921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2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2" applyFont="1"/>
    <xf numFmtId="164" fontId="4" fillId="0" borderId="0" xfId="2" applyNumberFormat="1" applyFont="1" applyBorder="1" applyAlignment="1">
      <alignment horizontal="center" vertical="center"/>
    </xf>
    <xf numFmtId="164" fontId="4" fillId="0" borderId="0" xfId="2" applyNumberFormat="1" applyFont="1"/>
    <xf numFmtId="0" fontId="5" fillId="0" borderId="0" xfId="2" applyFont="1"/>
    <xf numFmtId="166" fontId="4" fillId="0" borderId="0" xfId="2" applyNumberFormat="1" applyFont="1"/>
    <xf numFmtId="0" fontId="7" fillId="0" borderId="0" xfId="2" applyFont="1"/>
    <xf numFmtId="0" fontId="4" fillId="0" borderId="0" xfId="2" applyFont="1" applyFill="1"/>
    <xf numFmtId="0" fontId="3" fillId="0" borderId="0" xfId="2" applyAlignment="1"/>
    <xf numFmtId="0" fontId="3" fillId="0" borderId="0" xfId="2" applyAlignment="1">
      <alignment horizontal="center"/>
    </xf>
    <xf numFmtId="0" fontId="4" fillId="0" borderId="0" xfId="2" applyFont="1" applyAlignment="1">
      <alignment vertical="center"/>
    </xf>
    <xf numFmtId="0" fontId="3" fillId="0" borderId="0" xfId="2"/>
    <xf numFmtId="0" fontId="2" fillId="0" borderId="0" xfId="7"/>
    <xf numFmtId="0" fontId="3" fillId="0" borderId="0" xfId="2" applyAlignment="1">
      <alignment horizontal="left"/>
    </xf>
    <xf numFmtId="169" fontId="3" fillId="0" borderId="0" xfId="2" applyNumberFormat="1"/>
    <xf numFmtId="0" fontId="0" fillId="0" borderId="0" xfId="0" pivotButton="1"/>
    <xf numFmtId="0" fontId="1" fillId="0" borderId="0" xfId="7" applyFont="1"/>
    <xf numFmtId="1" fontId="8" fillId="2" borderId="1" xfId="2" applyNumberFormat="1" applyFont="1" applyFill="1" applyBorder="1"/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/>
    <xf numFmtId="2" fontId="0" fillId="0" borderId="0" xfId="0" applyNumberFormat="1"/>
    <xf numFmtId="0" fontId="3" fillId="0" borderId="0" xfId="2" applyFont="1" applyFill="1" applyAlignment="1"/>
    <xf numFmtId="0" fontId="9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Font="1" applyBorder="1" applyAlignment="1">
      <alignment vertical="center" wrapText="1"/>
    </xf>
    <xf numFmtId="168" fontId="4" fillId="0" borderId="0" xfId="2" applyNumberFormat="1" applyFont="1" applyBorder="1" applyAlignment="1">
      <alignment horizontal="center" vertical="center" wrapText="1"/>
    </xf>
    <xf numFmtId="168" fontId="4" fillId="0" borderId="0" xfId="2" applyNumberFormat="1" applyFont="1" applyBorder="1" applyAlignment="1">
      <alignment horizontal="center" vertical="center"/>
    </xf>
    <xf numFmtId="167" fontId="4" fillId="0" borderId="0" xfId="2" applyNumberFormat="1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/>
    </xf>
    <xf numFmtId="3" fontId="4" fillId="0" borderId="0" xfId="6" applyNumberFormat="1" applyFont="1" applyBorder="1" applyAlignment="1">
      <alignment vertical="center" wrapText="1"/>
    </xf>
    <xf numFmtId="168" fontId="4" fillId="0" borderId="0" xfId="2" quotePrefix="1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left" vertical="center" wrapText="1"/>
    </xf>
    <xf numFmtId="168" fontId="11" fillId="0" borderId="0" xfId="2" applyNumberFormat="1" applyFont="1" applyBorder="1" applyAlignment="1">
      <alignment horizontal="center" vertical="center" wrapText="1"/>
    </xf>
    <xf numFmtId="168" fontId="11" fillId="0" borderId="0" xfId="2" applyNumberFormat="1" applyFont="1" applyBorder="1" applyAlignment="1">
      <alignment horizontal="center" vertical="center"/>
    </xf>
    <xf numFmtId="164" fontId="11" fillId="0" borderId="0" xfId="2" applyNumberFormat="1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Border="1" applyAlignment="1">
      <alignment horizontal="left" vertical="center" wrapText="1"/>
    </xf>
    <xf numFmtId="168" fontId="4" fillId="0" borderId="0" xfId="4" applyNumberFormat="1" applyFont="1" applyBorder="1" applyAlignment="1">
      <alignment horizontal="center" vertical="center"/>
    </xf>
    <xf numFmtId="165" fontId="4" fillId="0" borderId="0" xfId="5" applyNumberFormat="1" applyFont="1" applyBorder="1" applyAlignment="1">
      <alignment horizontal="center" vertical="center"/>
    </xf>
    <xf numFmtId="168" fontId="4" fillId="0" borderId="0" xfId="2" applyNumberFormat="1" applyFont="1"/>
    <xf numFmtId="0" fontId="13" fillId="0" borderId="0" xfId="2" applyFont="1" applyFill="1"/>
    <xf numFmtId="0" fontId="13" fillId="0" borderId="0" xfId="2" applyFont="1"/>
    <xf numFmtId="0" fontId="13" fillId="0" borderId="0" xfId="2" applyFont="1" applyAlignment="1">
      <alignment vertical="top"/>
    </xf>
    <xf numFmtId="0" fontId="4" fillId="3" borderId="0" xfId="2" applyFont="1" applyFill="1" applyBorder="1" applyAlignment="1">
      <alignment horizontal="left" vertical="center" wrapText="1"/>
    </xf>
    <xf numFmtId="0" fontId="4" fillId="3" borderId="0" xfId="2" applyFont="1" applyFill="1" applyBorder="1" applyAlignment="1">
      <alignment horizontal="centerContinuous" vertical="center" wrapText="1"/>
    </xf>
    <xf numFmtId="0" fontId="4" fillId="3" borderId="0" xfId="2" applyFont="1" applyFill="1" applyBorder="1" applyAlignment="1">
      <alignment horizontal="centerContinuous" vertical="center"/>
    </xf>
    <xf numFmtId="0" fontId="4" fillId="3" borderId="0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Continuous" vertical="center" wrapText="1"/>
    </xf>
    <xf numFmtId="0" fontId="4" fillId="3" borderId="2" xfId="2" applyFont="1" applyFill="1" applyBorder="1" applyAlignment="1">
      <alignment horizontal="centerContinuous"/>
    </xf>
    <xf numFmtId="0" fontId="11" fillId="0" borderId="3" xfId="2" applyFont="1" applyBorder="1" applyAlignment="1">
      <alignment horizontal="left" vertical="center" wrapText="1"/>
    </xf>
    <xf numFmtId="168" fontId="11" fillId="0" borderId="3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0" fontId="4" fillId="3" borderId="2" xfId="2" applyFont="1" applyFill="1" applyBorder="1" applyAlignment="1">
      <alignment vertical="center" wrapText="1"/>
    </xf>
    <xf numFmtId="168" fontId="11" fillId="0" borderId="3" xfId="4" applyNumberFormat="1" applyFont="1" applyBorder="1" applyAlignment="1">
      <alignment horizontal="center"/>
    </xf>
    <xf numFmtId="166" fontId="11" fillId="0" borderId="3" xfId="4" applyNumberFormat="1" applyFont="1" applyBorder="1" applyAlignment="1">
      <alignment horizontal="center"/>
    </xf>
    <xf numFmtId="0" fontId="14" fillId="0" borderId="0" xfId="7" applyFont="1"/>
    <xf numFmtId="2" fontId="14" fillId="0" borderId="0" xfId="0" applyNumberFormat="1" applyFont="1"/>
    <xf numFmtId="0" fontId="7" fillId="4" borderId="0" xfId="2" applyFont="1" applyFill="1" applyAlignment="1">
      <alignment vertical="center"/>
    </xf>
    <xf numFmtId="3" fontId="14" fillId="0" borderId="0" xfId="7" applyNumberFormat="1" applyFont="1"/>
    <xf numFmtId="0" fontId="15" fillId="5" borderId="4" xfId="0" applyFont="1" applyFill="1" applyBorder="1" applyAlignment="1">
      <alignment horizontal="left"/>
    </xf>
    <xf numFmtId="169" fontId="15" fillId="5" borderId="4" xfId="0" applyNumberFormat="1" applyFont="1" applyFill="1" applyBorder="1"/>
    <xf numFmtId="0" fontId="10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9" fillId="0" borderId="0" xfId="2" applyFont="1" applyFill="1" applyAlignment="1">
      <alignment horizontal="left"/>
    </xf>
  </cellXfs>
  <cellStyles count="10">
    <cellStyle name="Dezimal 2" xfId="1" xr:uid="{00000000-0005-0000-0000-000000000000}"/>
    <cellStyle name="Euro" xfId="9" xr:uid="{00000000-0005-0000-0000-000001000000}"/>
    <cellStyle name="Prozent 2" xfId="8" xr:uid="{00000000-0005-0000-0000-000002000000}"/>
    <cellStyle name="Standard" xfId="0" builtinId="0"/>
    <cellStyle name="Standard 2" xfId="2" xr:uid="{00000000-0005-0000-0000-000004000000}"/>
    <cellStyle name="Standard 2 2" xfId="7" xr:uid="{00000000-0005-0000-0000-000005000000}"/>
    <cellStyle name="Standard 3" xfId="3" xr:uid="{00000000-0005-0000-0000-000006000000}"/>
    <cellStyle name="Standard_LEHRÜ1" xfId="4" xr:uid="{00000000-0005-0000-0000-000007000000}"/>
    <cellStyle name="Standard_LEHRÜ1 2" xfId="5" xr:uid="{00000000-0005-0000-0000-000008000000}"/>
    <cellStyle name="Standard_LEHRÜ8" xfId="6" xr:uid="{00000000-0005-0000-0000-000009000000}"/>
  </cellStyles>
  <dxfs count="1">
    <dxf>
      <numFmt numFmtId="2" formatCode="0.00"/>
    </dxf>
  </dxfs>
  <tableStyles count="0" defaultTableStyle="TableStyleMedium9" defaultPivotStyle="PivotStyleLight16"/>
  <colors>
    <mruColors>
      <color rgb="FFE2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11</xdr:col>
      <xdr:colOff>5177</xdr:colOff>
      <xdr:row>1</xdr:row>
      <xdr:rowOff>97500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28783"/>
        <a:stretch/>
      </xdr:blipFill>
      <xdr:spPr>
        <a:xfrm>
          <a:off x="2" y="0"/>
          <a:ext cx="8629441" cy="289035"/>
        </a:xfrm>
        <a:prstGeom prst="rect">
          <a:avLst/>
        </a:prstGeom>
      </xdr:spPr>
    </xdr:pic>
    <xdr:clientData/>
  </xdr:twoCellAnchor>
  <xdr:twoCellAnchor editAs="oneCell">
    <xdr:from>
      <xdr:col>9</xdr:col>
      <xdr:colOff>485775</xdr:colOff>
      <xdr:row>0</xdr:row>
      <xdr:rowOff>0</xdr:rowOff>
    </xdr:from>
    <xdr:to>
      <xdr:col>10</xdr:col>
      <xdr:colOff>674505</xdr:colOff>
      <xdr:row>1</xdr:row>
      <xdr:rowOff>94447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0"/>
          <a:ext cx="950730" cy="284947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rischmann Gabriele, WKÖ Statistik" refreshedDate="42016.604762152776" backgroundQuery="1" createdVersion="4" refreshedVersion="4" minRefreshableVersion="3" recordCount="0" supportSubquery="1" supportAdvancedDrill="1" xr:uid="{00000000-000A-0000-FFFF-FFFF63000000}">
  <cacheSource type="external" connectionId="1"/>
  <cacheFields count="1">
    <cacheField name="[Zeitraum].[Zeitraum]" caption="Zeitraum" numFmtId="0" hierarchy="16">
      <sharedItems count="13">
        <s v="[Zeitraum].[2002]" c="2002"/>
        <s v="[Zeitraum].[2003]" c="2003"/>
        <s v="[Zeitraum].[2004]" c="2004"/>
        <s v="[Zeitraum].[2005]" c="2005"/>
        <s v="[Zeitraum].[2006]" c="2006"/>
        <s v="[Zeitraum].[2007]" c="2007"/>
        <s v="[Zeitraum].[2008]" c="2008"/>
        <s v="[Zeitraum].[2009]" c="2009"/>
        <s v="[Zeitraum].[2010]" c="2010"/>
        <s v="[Zeitraum].[2011]" c="2011"/>
        <s v="[Zeitraum].[2012]" c="2012"/>
        <s v="[Zeitraum].[2013]" c="2013"/>
        <s v="[Zeitraum].[2014]" c="2014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/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>
      <fieldsUsage count="1">
        <fieldUsage x="0"/>
      </fieldsUsage>
    </cacheHierarchy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111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30:A43" firstHeaderRow="1" firstDataRow="1" firstDataCol="1"/>
  <pivotFields count="1">
    <pivotField axis="axisRow" allDrilled="1" showAll="0" dataSourceSort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formats count="1">
    <format dxfId="0">
      <pivotArea dataOnly="0" labelOnly="1" fieldPosition="0">
        <references count="1">
          <reference field="0" count="0"/>
        </references>
      </pivotArea>
    </format>
  </format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38"/>
  <sheetViews>
    <sheetView showGridLines="0" tabSelected="1" zoomScaleNormal="100" workbookViewId="0">
      <selection activeCell="A4" sqref="A4:J4"/>
    </sheetView>
  </sheetViews>
  <sheetFormatPr baseColWidth="10" defaultColWidth="11.42578125" defaultRowHeight="15" x14ac:dyDescent="0.3"/>
  <cols>
    <col min="1" max="1" width="32" style="1" customWidth="1"/>
    <col min="2" max="9" width="9.28515625" style="1" customWidth="1"/>
    <col min="10" max="16384" width="11.42578125" style="1"/>
  </cols>
  <sheetData>
    <row r="1" spans="1:16" x14ac:dyDescent="0.3">
      <c r="A1" s="7"/>
    </row>
    <row r="4" spans="1:16" ht="18" x14ac:dyDescent="0.35">
      <c r="A4" s="68" t="str">
        <f>"LEHRLINGSSTATISTIK, Stichtag 31.12."</f>
        <v>LEHRLINGSSTATISTIK, Stichtag 31.12.</v>
      </c>
      <c r="B4" s="67"/>
      <c r="C4" s="67"/>
      <c r="D4" s="67"/>
      <c r="E4" s="67"/>
      <c r="F4" s="67"/>
      <c r="G4" s="67"/>
      <c r="H4" s="67"/>
      <c r="I4" s="67"/>
      <c r="J4" s="67"/>
      <c r="K4" s="22"/>
    </row>
    <row r="5" spans="1:16" s="4" customFormat="1" ht="18" x14ac:dyDescent="0.35">
      <c r="A5" s="66" t="str">
        <f>"Lehrlinge nach Sparten und Bundesländern 1980 - " &amp; Aktuelles_Jahr &amp;" "&amp;Status</f>
        <v xml:space="preserve">Lehrlinge nach Sparten und Bundesländern 1980 - 2025 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9"/>
    </row>
    <row r="6" spans="1:16" s="4" customFormat="1" ht="10.5" customHeight="1" x14ac:dyDescent="0.35">
      <c r="A6" s="23"/>
      <c r="B6" s="23"/>
      <c r="C6" s="23"/>
      <c r="D6" s="23"/>
      <c r="E6" s="23"/>
      <c r="F6" s="23"/>
      <c r="G6" s="23"/>
      <c r="H6" s="24"/>
      <c r="I6" s="24"/>
      <c r="J6" s="25"/>
    </row>
    <row r="7" spans="1:16" ht="14.25" customHeight="1" x14ac:dyDescent="0.3">
      <c r="A7" s="46" t="s">
        <v>22</v>
      </c>
      <c r="B7" s="47" t="s">
        <v>1</v>
      </c>
      <c r="C7" s="48"/>
      <c r="D7" s="48"/>
      <c r="E7" s="48"/>
      <c r="F7" s="48"/>
      <c r="G7" s="48"/>
      <c r="H7" s="48"/>
      <c r="I7" s="48"/>
      <c r="J7" s="49" t="s">
        <v>1</v>
      </c>
      <c r="K7" s="49" t="s">
        <v>23</v>
      </c>
    </row>
    <row r="8" spans="1:16" ht="16.5" customHeight="1" x14ac:dyDescent="0.3">
      <c r="A8" s="50" t="s">
        <v>12</v>
      </c>
      <c r="B8" s="51">
        <v>1980</v>
      </c>
      <c r="C8" s="51">
        <v>1990</v>
      </c>
      <c r="D8" s="51">
        <v>2000</v>
      </c>
      <c r="E8" s="51">
        <v>2010</v>
      </c>
      <c r="F8" s="51">
        <v>2020</v>
      </c>
      <c r="G8" s="51">
        <f>Aktuelles_Jahr-3</f>
        <v>2022</v>
      </c>
      <c r="H8" s="51">
        <f>Aktuelles_Jahr-2</f>
        <v>2023</v>
      </c>
      <c r="I8" s="51">
        <f>Aktuelles_Jahr-1</f>
        <v>2024</v>
      </c>
      <c r="J8" s="52">
        <f>Aktuelles_Jahr</f>
        <v>2025</v>
      </c>
      <c r="K8" s="53"/>
    </row>
    <row r="9" spans="1:16" ht="15" customHeight="1" x14ac:dyDescent="0.3">
      <c r="A9" s="26" t="s">
        <v>13</v>
      </c>
      <c r="B9" s="27">
        <v>102051</v>
      </c>
      <c r="C9" s="27">
        <v>76120</v>
      </c>
      <c r="D9" s="27">
        <v>67309</v>
      </c>
      <c r="E9" s="27">
        <v>57328</v>
      </c>
      <c r="F9" s="28">
        <v>46659</v>
      </c>
      <c r="G9" s="28">
        <f>LOOKUP(G$8,olap_sp_bld!$1:$1,olap_sp_bld!4:4)</f>
        <v>46913</v>
      </c>
      <c r="H9" s="28">
        <f>LOOKUP(H$8,olap_sp_bld!$1:$1,olap_sp_bld!4:4)</f>
        <v>46666</v>
      </c>
      <c r="I9" s="28">
        <f>LOOKUP(I$8,olap_sp_bld!$1:$1,olap_sp_bld!4:4)</f>
        <v>45420</v>
      </c>
      <c r="J9" s="29">
        <f>LOOKUP(J$8,olap_sp_bld!$1:$1,olap_sp_bld!4:4)</f>
        <v>43965</v>
      </c>
      <c r="K9" s="30">
        <f>J9*100/$J$18</f>
        <v>42.735084274577652</v>
      </c>
      <c r="L9" s="63"/>
      <c r="M9" s="63"/>
      <c r="N9" s="63"/>
      <c r="O9" s="63"/>
      <c r="P9" s="63"/>
    </row>
    <row r="10" spans="1:16" ht="15" customHeight="1" x14ac:dyDescent="0.3">
      <c r="A10" s="31" t="s">
        <v>14</v>
      </c>
      <c r="B10" s="27">
        <v>28668</v>
      </c>
      <c r="C10" s="27">
        <v>21815</v>
      </c>
      <c r="D10" s="27">
        <v>14557</v>
      </c>
      <c r="E10" s="27">
        <v>16352</v>
      </c>
      <c r="F10" s="28">
        <v>16389</v>
      </c>
      <c r="G10" s="28">
        <f>LOOKUP(G$8,olap_sp_bld!$1:$1,olap_sp_bld!5:5)</f>
        <v>16428</v>
      </c>
      <c r="H10" s="28">
        <f>LOOKUP(H$8,olap_sp_bld!$1:$1,olap_sp_bld!5:5)</f>
        <v>16804</v>
      </c>
      <c r="I10" s="28">
        <f>LOOKUP(I$8,olap_sp_bld!$1:$1,olap_sp_bld!5:5)</f>
        <v>16937</v>
      </c>
      <c r="J10" s="29">
        <f>LOOKUP(J$8,olap_sp_bld!$1:$1,olap_sp_bld!5:5)</f>
        <v>16169</v>
      </c>
      <c r="K10" s="30">
        <f t="shared" ref="K10:K18" si="0">J10*100/$J$18</f>
        <v>15.716674118859231</v>
      </c>
    </row>
    <row r="11" spans="1:16" ht="15" customHeight="1" x14ac:dyDescent="0.3">
      <c r="A11" s="31" t="s">
        <v>15</v>
      </c>
      <c r="B11" s="27">
        <v>40536</v>
      </c>
      <c r="C11" s="27">
        <v>26352</v>
      </c>
      <c r="D11" s="27">
        <v>19517</v>
      </c>
      <c r="E11" s="27">
        <v>18688</v>
      </c>
      <c r="F11" s="28">
        <v>15105</v>
      </c>
      <c r="G11" s="28">
        <f>LOOKUP(G$8,olap_sp_bld!$1:$1,olap_sp_bld!6:6)</f>
        <v>15193</v>
      </c>
      <c r="H11" s="28">
        <f>LOOKUP(H$8,olap_sp_bld!$1:$1,olap_sp_bld!6:6)</f>
        <v>14763</v>
      </c>
      <c r="I11" s="28">
        <f>LOOKUP(I$8,olap_sp_bld!$1:$1,olap_sp_bld!6:6)</f>
        <v>13823</v>
      </c>
      <c r="J11" s="29">
        <f>LOOKUP(J$8,olap_sp_bld!$1:$1,olap_sp_bld!6:6)</f>
        <v>12760</v>
      </c>
      <c r="K11" s="30">
        <f t="shared" si="0"/>
        <v>12.40304049456638</v>
      </c>
    </row>
    <row r="12" spans="1:16" ht="15" customHeight="1" x14ac:dyDescent="0.3">
      <c r="A12" s="31" t="s">
        <v>16</v>
      </c>
      <c r="B12" s="27">
        <v>524</v>
      </c>
      <c r="C12" s="27">
        <v>687</v>
      </c>
      <c r="D12" s="27">
        <v>900</v>
      </c>
      <c r="E12" s="27">
        <v>1250</v>
      </c>
      <c r="F12" s="28">
        <v>1268</v>
      </c>
      <c r="G12" s="28">
        <f>LOOKUP(G$8,olap_sp_bld!$1:$1,olap_sp_bld!7:7)</f>
        <v>1218</v>
      </c>
      <c r="H12" s="28">
        <f>LOOKUP(H$8,olap_sp_bld!$1:$1,olap_sp_bld!7:7)</f>
        <v>1364</v>
      </c>
      <c r="I12" s="28">
        <f>LOOKUP(I$8,olap_sp_bld!$1:$1,olap_sp_bld!7:7)</f>
        <v>1454</v>
      </c>
      <c r="J12" s="29">
        <f>LOOKUP(J$8,olap_sp_bld!$1:$1,olap_sp_bld!7:7)</f>
        <v>1456</v>
      </c>
      <c r="K12" s="30">
        <f t="shared" si="0"/>
        <v>1.4152685705398627</v>
      </c>
    </row>
    <row r="13" spans="1:16" ht="15" customHeight="1" x14ac:dyDescent="0.3">
      <c r="A13" s="26" t="s">
        <v>17</v>
      </c>
      <c r="B13" s="27">
        <v>3001</v>
      </c>
      <c r="C13" s="27">
        <v>2689</v>
      </c>
      <c r="D13" s="27">
        <v>2269</v>
      </c>
      <c r="E13" s="27">
        <v>2724</v>
      </c>
      <c r="F13" s="28">
        <v>2786</v>
      </c>
      <c r="G13" s="28">
        <f>LOOKUP(G$8,olap_sp_bld!$1:$1,olap_sp_bld!8:8)</f>
        <v>2856</v>
      </c>
      <c r="H13" s="28">
        <f>LOOKUP(H$8,olap_sp_bld!$1:$1,olap_sp_bld!8:8)</f>
        <v>2981</v>
      </c>
      <c r="I13" s="28">
        <f>LOOKUP(I$8,olap_sp_bld!$1:$1,olap_sp_bld!8:8)</f>
        <v>3032</v>
      </c>
      <c r="J13" s="29">
        <f>LOOKUP(J$8,olap_sp_bld!$1:$1,olap_sp_bld!8:8)</f>
        <v>3021</v>
      </c>
      <c r="K13" s="30">
        <f t="shared" si="0"/>
        <v>2.9364878788467892</v>
      </c>
    </row>
    <row r="14" spans="1:16" ht="15" customHeight="1" x14ac:dyDescent="0.3">
      <c r="A14" s="32" t="s">
        <v>18</v>
      </c>
      <c r="B14" s="27">
        <v>16232</v>
      </c>
      <c r="C14" s="27">
        <v>13941</v>
      </c>
      <c r="D14" s="27">
        <v>13233</v>
      </c>
      <c r="E14" s="27">
        <v>12552</v>
      </c>
      <c r="F14" s="28">
        <v>7876</v>
      </c>
      <c r="G14" s="28">
        <f>LOOKUP(G$8,olap_sp_bld!$1:$1,olap_sp_bld!9:9)</f>
        <v>6949</v>
      </c>
      <c r="H14" s="28">
        <f>LOOKUP(H$8,olap_sp_bld!$1:$1,olap_sp_bld!9:9)</f>
        <v>7195</v>
      </c>
      <c r="I14" s="28">
        <f>LOOKUP(I$8,olap_sp_bld!$1:$1,olap_sp_bld!9:9)</f>
        <v>7298</v>
      </c>
      <c r="J14" s="29">
        <f>LOOKUP(J$8,olap_sp_bld!$1:$1,olap_sp_bld!9:9)</f>
        <v>7149</v>
      </c>
      <c r="K14" s="30">
        <f t="shared" si="0"/>
        <v>6.9490075623554111</v>
      </c>
    </row>
    <row r="15" spans="1:16" ht="15" customHeight="1" x14ac:dyDescent="0.3">
      <c r="A15" s="32" t="s">
        <v>19</v>
      </c>
      <c r="B15" s="33" t="s">
        <v>21</v>
      </c>
      <c r="C15" s="33" t="s">
        <v>21</v>
      </c>
      <c r="D15" s="33" t="s">
        <v>21</v>
      </c>
      <c r="E15" s="27">
        <v>2868</v>
      </c>
      <c r="F15" s="28">
        <v>2519</v>
      </c>
      <c r="G15" s="28">
        <f>LOOKUP(G$8,olap_sp_bld!$1:$1,olap_sp_bld!10:10)</f>
        <v>2764</v>
      </c>
      <c r="H15" s="28">
        <f>LOOKUP(H$8,olap_sp_bld!$1:$1,olap_sp_bld!10:10)</f>
        <v>2802</v>
      </c>
      <c r="I15" s="28">
        <f>LOOKUP(I$8,olap_sp_bld!$1:$1,olap_sp_bld!10:10)</f>
        <v>2734</v>
      </c>
      <c r="J15" s="29">
        <f>LOOKUP(J$8,olap_sp_bld!$1:$1,olap_sp_bld!10:10)</f>
        <v>2420</v>
      </c>
      <c r="K15" s="30">
        <f t="shared" si="0"/>
        <v>2.3523007834522445</v>
      </c>
    </row>
    <row r="16" spans="1:16" ht="15" customHeight="1" x14ac:dyDescent="0.3">
      <c r="A16" s="34" t="s">
        <v>51</v>
      </c>
      <c r="B16" s="35">
        <v>191012</v>
      </c>
      <c r="C16" s="35">
        <v>141604</v>
      </c>
      <c r="D16" s="35">
        <v>117785</v>
      </c>
      <c r="E16" s="35">
        <v>111762</v>
      </c>
      <c r="F16" s="36">
        <v>92602</v>
      </c>
      <c r="G16" s="36">
        <f t="shared" ref="G16:J16" si="1">SUM(G9:G15)</f>
        <v>92321</v>
      </c>
      <c r="H16" s="36">
        <f t="shared" si="1"/>
        <v>92575</v>
      </c>
      <c r="I16" s="36">
        <f t="shared" si="1"/>
        <v>90698</v>
      </c>
      <c r="J16" s="36">
        <f t="shared" si="1"/>
        <v>86940</v>
      </c>
      <c r="K16" s="37">
        <f t="shared" si="0"/>
        <v>84.50786368319757</v>
      </c>
      <c r="L16" s="3"/>
    </row>
    <row r="17" spans="1:13" ht="15" customHeight="1" x14ac:dyDescent="0.3">
      <c r="A17" s="38" t="s">
        <v>54</v>
      </c>
      <c r="B17" s="27">
        <v>3077</v>
      </c>
      <c r="C17" s="27">
        <v>3912</v>
      </c>
      <c r="D17" s="27">
        <v>8815</v>
      </c>
      <c r="E17" s="27">
        <v>18137</v>
      </c>
      <c r="F17" s="27">
        <v>15814</v>
      </c>
      <c r="G17" s="27">
        <f>LOOKUP(G$8,olap_sp_bld!$1:$1,olap_sp_bld!11:11)+LOOKUP(G$8,olap_sp_bld!$1:$1,olap_sp_bld!12:12)</f>
        <v>15764</v>
      </c>
      <c r="H17" s="27">
        <f>LOOKUP(H$8,olap_sp_bld!$1:$1,olap_sp_bld!11:11)+LOOKUP(H$8,olap_sp_bld!$1:$1,olap_sp_bld!12:12)</f>
        <v>15691</v>
      </c>
      <c r="I17" s="27">
        <f>LOOKUP(I$8,olap_sp_bld!$1:$1,olap_sp_bld!11:11)+LOOKUP(I$8,olap_sp_bld!$1:$1,olap_sp_bld!12:12)</f>
        <v>15754</v>
      </c>
      <c r="J17" s="27">
        <f>LOOKUP(J$8,olap_sp_bld!$1:$1,olap_sp_bld!11:11)+LOOKUP(J$8,olap_sp_bld!$1:$1,olap_sp_bld!12:12)</f>
        <v>15938</v>
      </c>
      <c r="K17" s="30">
        <f t="shared" si="0"/>
        <v>15.492136316802426</v>
      </c>
    </row>
    <row r="18" spans="1:13" ht="16.5" customHeight="1" x14ac:dyDescent="0.3">
      <c r="A18" s="54" t="s">
        <v>20</v>
      </c>
      <c r="B18" s="55">
        <v>194089</v>
      </c>
      <c r="C18" s="55">
        <v>145516</v>
      </c>
      <c r="D18" s="55">
        <v>126600</v>
      </c>
      <c r="E18" s="55">
        <v>129899</v>
      </c>
      <c r="F18" s="55">
        <v>108416</v>
      </c>
      <c r="G18" s="55">
        <f t="shared" ref="G18:J18" si="2">SUM(G16:G17)</f>
        <v>108085</v>
      </c>
      <c r="H18" s="55">
        <f t="shared" si="2"/>
        <v>108266</v>
      </c>
      <c r="I18" s="55">
        <f t="shared" si="2"/>
        <v>106452</v>
      </c>
      <c r="J18" s="55">
        <f t="shared" si="2"/>
        <v>102878</v>
      </c>
      <c r="K18" s="56">
        <f t="shared" si="0"/>
        <v>100</v>
      </c>
      <c r="L18" s="3"/>
    </row>
    <row r="19" spans="1:13" ht="16.5" customHeight="1" x14ac:dyDescent="0.3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7"/>
    </row>
    <row r="20" spans="1:13" ht="16.5" customHeight="1" x14ac:dyDescent="0.3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7"/>
      <c r="L20" s="3"/>
    </row>
    <row r="21" spans="1:13" s="10" customFormat="1" ht="12.75" customHeight="1" x14ac:dyDescent="0.3">
      <c r="A21" s="46"/>
      <c r="B21" s="47" t="s">
        <v>1</v>
      </c>
      <c r="C21" s="48"/>
      <c r="D21" s="48"/>
      <c r="E21" s="48"/>
      <c r="F21" s="48"/>
      <c r="G21" s="48"/>
      <c r="H21" s="48"/>
      <c r="I21" s="48"/>
      <c r="J21" s="49" t="s">
        <v>1</v>
      </c>
      <c r="K21" s="49" t="s">
        <v>23</v>
      </c>
    </row>
    <row r="22" spans="1:13" s="10" customFormat="1" ht="17.25" customHeight="1" x14ac:dyDescent="0.3">
      <c r="A22" s="57" t="s">
        <v>0</v>
      </c>
      <c r="B22" s="51">
        <v>1980</v>
      </c>
      <c r="C22" s="51">
        <v>1990</v>
      </c>
      <c r="D22" s="51">
        <v>2000</v>
      </c>
      <c r="E22" s="51">
        <v>2010</v>
      </c>
      <c r="F22" s="51">
        <v>2020</v>
      </c>
      <c r="G22" s="51">
        <f>Aktuelles_Jahr-3</f>
        <v>2022</v>
      </c>
      <c r="H22" s="51">
        <f>Aktuelles_Jahr-2</f>
        <v>2023</v>
      </c>
      <c r="I22" s="51">
        <f>Aktuelles_Jahr-1</f>
        <v>2024</v>
      </c>
      <c r="J22" s="52">
        <f>Aktuelles_Jahr</f>
        <v>2025</v>
      </c>
      <c r="K22" s="53"/>
    </row>
    <row r="23" spans="1:13" x14ac:dyDescent="0.3">
      <c r="A23" s="39" t="s">
        <v>2</v>
      </c>
      <c r="B23" s="27">
        <v>5215</v>
      </c>
      <c r="C23" s="27">
        <v>4044</v>
      </c>
      <c r="D23" s="27">
        <v>3119</v>
      </c>
      <c r="E23" s="27">
        <v>3039</v>
      </c>
      <c r="F23" s="40">
        <v>2567</v>
      </c>
      <c r="G23" s="40">
        <f>LOOKUP(G$22,olap_sp_bld!$15:$15,olap_sp_bld!18:18)</f>
        <v>2547</v>
      </c>
      <c r="H23" s="40">
        <f>LOOKUP(H$22,olap_sp_bld!$15:$15,olap_sp_bld!18:18)</f>
        <v>2557</v>
      </c>
      <c r="I23" s="40">
        <f>LOOKUP(I$22,olap_sp_bld!$15:$15,olap_sp_bld!18:18)</f>
        <v>2504</v>
      </c>
      <c r="J23" s="41">
        <f>LOOKUP(J$22,olap_sp_bld!$15:$15,olap_sp_bld!18:18)</f>
        <v>2346</v>
      </c>
      <c r="K23" s="30">
        <f>J23*100/$J$32</f>
        <v>2.2803709247846964</v>
      </c>
      <c r="L23" s="5"/>
    </row>
    <row r="24" spans="1:13" s="6" customFormat="1" x14ac:dyDescent="0.3">
      <c r="A24" s="39" t="s">
        <v>3</v>
      </c>
      <c r="B24" s="27">
        <v>15288</v>
      </c>
      <c r="C24" s="27">
        <v>11430</v>
      </c>
      <c r="D24" s="27">
        <v>9686</v>
      </c>
      <c r="E24" s="27">
        <v>9170</v>
      </c>
      <c r="F24" s="40">
        <v>7232</v>
      </c>
      <c r="G24" s="40">
        <f>LOOKUP(G$22,olap_sp_bld!$15:$15,olap_sp_bld!19:19)</f>
        <v>7331</v>
      </c>
      <c r="H24" s="40">
        <f>LOOKUP(H$22,olap_sp_bld!$15:$15,olap_sp_bld!19:19)</f>
        <v>7362</v>
      </c>
      <c r="I24" s="40">
        <f>LOOKUP(I$22,olap_sp_bld!$15:$15,olap_sp_bld!19:19)</f>
        <v>7199</v>
      </c>
      <c r="J24" s="41">
        <f>LOOKUP(J$22,olap_sp_bld!$15:$15,olap_sp_bld!19:19)</f>
        <v>6971</v>
      </c>
      <c r="K24" s="30">
        <f t="shared" ref="K24:K32" si="3">J24*100/$J$32</f>
        <v>6.7759870915064448</v>
      </c>
      <c r="L24" s="5"/>
    </row>
    <row r="25" spans="1:13" x14ac:dyDescent="0.3">
      <c r="A25" s="39" t="s">
        <v>4</v>
      </c>
      <c r="B25" s="27">
        <v>31428</v>
      </c>
      <c r="C25" s="27">
        <v>23379</v>
      </c>
      <c r="D25" s="27">
        <v>20183</v>
      </c>
      <c r="E25" s="27">
        <v>19814</v>
      </c>
      <c r="F25" s="40">
        <v>16943</v>
      </c>
      <c r="G25" s="40">
        <f>LOOKUP(G$22,olap_sp_bld!$15:$15,olap_sp_bld!20:20)</f>
        <v>17412</v>
      </c>
      <c r="H25" s="40">
        <f>LOOKUP(H$22,olap_sp_bld!$15:$15,olap_sp_bld!20:20)</f>
        <v>17311</v>
      </c>
      <c r="I25" s="40">
        <f>LOOKUP(I$22,olap_sp_bld!$15:$15,olap_sp_bld!20:20)</f>
        <v>16986</v>
      </c>
      <c r="J25" s="41">
        <f>LOOKUP(J$22,olap_sp_bld!$15:$15,olap_sp_bld!20:20)</f>
        <v>16421</v>
      </c>
      <c r="K25" s="30">
        <f t="shared" si="3"/>
        <v>15.961624448375746</v>
      </c>
      <c r="L25" s="5"/>
    </row>
    <row r="26" spans="1:13" x14ac:dyDescent="0.3">
      <c r="A26" s="39" t="s">
        <v>5</v>
      </c>
      <c r="B26" s="27">
        <v>35514</v>
      </c>
      <c r="C26" s="27">
        <v>27793</v>
      </c>
      <c r="D26" s="27">
        <v>26855</v>
      </c>
      <c r="E26" s="27">
        <v>27591</v>
      </c>
      <c r="F26" s="40">
        <v>22861</v>
      </c>
      <c r="G26" s="40">
        <f>LOOKUP(G$22,olap_sp_bld!$15:$15,olap_sp_bld!21:21)</f>
        <v>22678</v>
      </c>
      <c r="H26" s="40">
        <f>LOOKUP(H$22,olap_sp_bld!$15:$15,olap_sp_bld!21:21)</f>
        <v>22521</v>
      </c>
      <c r="I26" s="40">
        <f>LOOKUP(I$22,olap_sp_bld!$15:$15,olap_sp_bld!21:21)</f>
        <v>22159</v>
      </c>
      <c r="J26" s="41">
        <f>LOOKUP(J$22,olap_sp_bld!$15:$15,olap_sp_bld!21:21)</f>
        <v>21390</v>
      </c>
      <c r="K26" s="30">
        <f t="shared" si="3"/>
        <v>20.79161725538988</v>
      </c>
      <c r="L26" s="5"/>
    </row>
    <row r="27" spans="1:13" x14ac:dyDescent="0.3">
      <c r="A27" s="39" t="s">
        <v>6</v>
      </c>
      <c r="B27" s="27">
        <v>13819</v>
      </c>
      <c r="C27" s="27">
        <v>10814</v>
      </c>
      <c r="D27" s="27">
        <v>10003</v>
      </c>
      <c r="E27" s="27">
        <v>10308</v>
      </c>
      <c r="F27" s="40">
        <v>8344</v>
      </c>
      <c r="G27" s="40">
        <f>LOOKUP(G$22,olap_sp_bld!$15:$15,olap_sp_bld!22:22)</f>
        <v>7981</v>
      </c>
      <c r="H27" s="40">
        <f>LOOKUP(H$22,olap_sp_bld!$15:$15,olap_sp_bld!22:22)</f>
        <v>7989</v>
      </c>
      <c r="I27" s="40">
        <f>LOOKUP(I$22,olap_sp_bld!$15:$15,olap_sp_bld!22:22)</f>
        <v>7820</v>
      </c>
      <c r="J27" s="41">
        <f>LOOKUP(J$22,olap_sp_bld!$15:$15,olap_sp_bld!22:22)</f>
        <v>7545</v>
      </c>
      <c r="K27" s="30">
        <f t="shared" si="3"/>
        <v>7.3339295087385059</v>
      </c>
      <c r="L27" s="5"/>
    </row>
    <row r="28" spans="1:13" x14ac:dyDescent="0.3">
      <c r="A28" s="39" t="s">
        <v>7</v>
      </c>
      <c r="B28" s="27">
        <v>35606</v>
      </c>
      <c r="C28" s="27">
        <v>25363</v>
      </c>
      <c r="D28" s="27">
        <v>20172</v>
      </c>
      <c r="E28" s="27">
        <v>19298</v>
      </c>
      <c r="F28" s="40">
        <v>15323</v>
      </c>
      <c r="G28" s="40">
        <f>LOOKUP(G$22,olap_sp_bld!$15:$15,olap_sp_bld!23:23)</f>
        <v>15275</v>
      </c>
      <c r="H28" s="40">
        <f>LOOKUP(H$22,olap_sp_bld!$15:$15,olap_sp_bld!23:23)</f>
        <v>15318</v>
      </c>
      <c r="I28" s="40">
        <f>LOOKUP(I$22,olap_sp_bld!$15:$15,olap_sp_bld!23:23)</f>
        <v>14928</v>
      </c>
      <c r="J28" s="41">
        <f>LOOKUP(J$22,olap_sp_bld!$15:$15,olap_sp_bld!23:23)</f>
        <v>14442</v>
      </c>
      <c r="K28" s="30">
        <f t="shared" si="3"/>
        <v>14.037986741577402</v>
      </c>
      <c r="L28" s="5"/>
    </row>
    <row r="29" spans="1:13" x14ac:dyDescent="0.3">
      <c r="A29" s="39" t="s">
        <v>8</v>
      </c>
      <c r="B29" s="27">
        <v>17094</v>
      </c>
      <c r="C29" s="27">
        <v>13116</v>
      </c>
      <c r="D29" s="27">
        <v>12377</v>
      </c>
      <c r="E29" s="27">
        <v>13359</v>
      </c>
      <c r="F29" s="40">
        <v>10666</v>
      </c>
      <c r="G29" s="40">
        <f>LOOKUP(G$22,olap_sp_bld!$15:$15,olap_sp_bld!24:24)</f>
        <v>10408</v>
      </c>
      <c r="H29" s="40">
        <f>LOOKUP(H$22,olap_sp_bld!$15:$15,olap_sp_bld!24:24)</f>
        <v>10258</v>
      </c>
      <c r="I29" s="40">
        <f>LOOKUP(I$22,olap_sp_bld!$15:$15,olap_sp_bld!24:24)</f>
        <v>10125</v>
      </c>
      <c r="J29" s="41">
        <f>LOOKUP(J$22,olap_sp_bld!$15:$15,olap_sp_bld!24:24)</f>
        <v>9700</v>
      </c>
      <c r="K29" s="30">
        <f t="shared" si="3"/>
        <v>9.4286436361515573</v>
      </c>
      <c r="L29" s="5"/>
    </row>
    <row r="30" spans="1:13" x14ac:dyDescent="0.3">
      <c r="A30" s="39" t="s">
        <v>9</v>
      </c>
      <c r="B30" s="27">
        <v>9045</v>
      </c>
      <c r="C30" s="27">
        <v>7722</v>
      </c>
      <c r="D30" s="27">
        <v>7106</v>
      </c>
      <c r="E30" s="27">
        <v>8133</v>
      </c>
      <c r="F30" s="40">
        <v>7115</v>
      </c>
      <c r="G30" s="40">
        <f>LOOKUP(G$22,olap_sp_bld!$15:$15,olap_sp_bld!25:25)</f>
        <v>6756</v>
      </c>
      <c r="H30" s="40">
        <f>LOOKUP(H$22,olap_sp_bld!$15:$15,olap_sp_bld!25:25)</f>
        <v>6735</v>
      </c>
      <c r="I30" s="40">
        <f>LOOKUP(I$22,olap_sp_bld!$15:$15,olap_sp_bld!25:25)</f>
        <v>6553</v>
      </c>
      <c r="J30" s="41">
        <f>LOOKUP(J$22,olap_sp_bld!$15:$15,olap_sp_bld!25:25)</f>
        <v>6348</v>
      </c>
      <c r="K30" s="30">
        <f t="shared" si="3"/>
        <v>6.1704154435350613</v>
      </c>
      <c r="L30" s="5"/>
    </row>
    <row r="31" spans="1:13" x14ac:dyDescent="0.3">
      <c r="A31" s="39" t="s">
        <v>10</v>
      </c>
      <c r="B31" s="27">
        <v>31080</v>
      </c>
      <c r="C31" s="27">
        <v>21855</v>
      </c>
      <c r="D31" s="27">
        <v>17099</v>
      </c>
      <c r="E31" s="27">
        <v>19187</v>
      </c>
      <c r="F31" s="40">
        <v>17365</v>
      </c>
      <c r="G31" s="40">
        <f>LOOKUP(G$22,olap_sp_bld!$15:$15,olap_sp_bld!26:26)</f>
        <v>17697</v>
      </c>
      <c r="H31" s="40">
        <f>LOOKUP(H$22,olap_sp_bld!$15:$15,olap_sp_bld!26:26)</f>
        <v>18215</v>
      </c>
      <c r="I31" s="40">
        <f>LOOKUP(I$22,olap_sp_bld!$15:$15,olap_sp_bld!26:26)</f>
        <v>18178</v>
      </c>
      <c r="J31" s="41">
        <f>LOOKUP(J$22,olap_sp_bld!$15:$15,olap_sp_bld!26:26)</f>
        <v>17715</v>
      </c>
      <c r="K31" s="30">
        <f t="shared" si="3"/>
        <v>17.219424949940706</v>
      </c>
      <c r="L31" s="5"/>
      <c r="M31" s="3"/>
    </row>
    <row r="32" spans="1:13" x14ac:dyDescent="0.3">
      <c r="A32" s="54" t="s">
        <v>11</v>
      </c>
      <c r="B32" s="55">
        <v>194089</v>
      </c>
      <c r="C32" s="55">
        <v>145516</v>
      </c>
      <c r="D32" s="55">
        <v>126600</v>
      </c>
      <c r="E32" s="55">
        <v>129899</v>
      </c>
      <c r="F32" s="55">
        <v>108416</v>
      </c>
      <c r="G32" s="58">
        <f>LOOKUP(G$22,olap_sp_bld!$15:$15,olap_sp_bld!27:27)</f>
        <v>108085</v>
      </c>
      <c r="H32" s="58">
        <f>LOOKUP(H$22,olap_sp_bld!$15:$15,olap_sp_bld!27:27)</f>
        <v>108266</v>
      </c>
      <c r="I32" s="58">
        <f>LOOKUP(I$22,olap_sp_bld!$15:$15,olap_sp_bld!27:27)</f>
        <v>106452</v>
      </c>
      <c r="J32" s="58">
        <f>LOOKUP(J$22,olap_sp_bld!$15:$15,olap_sp_bld!27:27)</f>
        <v>102878</v>
      </c>
      <c r="K32" s="59">
        <f t="shared" si="3"/>
        <v>100</v>
      </c>
      <c r="L32" s="5"/>
    </row>
    <row r="33" spans="1:12" x14ac:dyDescent="0.3">
      <c r="E33" s="42"/>
      <c r="F33" s="42"/>
      <c r="G33" s="42"/>
      <c r="H33" s="42"/>
      <c r="I33" s="42"/>
      <c r="J33" s="42"/>
      <c r="K33" s="3"/>
      <c r="L33" s="2"/>
    </row>
    <row r="34" spans="1:12" ht="3" customHeight="1" x14ac:dyDescent="0.3">
      <c r="A34" s="26"/>
      <c r="B34" s="26"/>
      <c r="C34" s="26"/>
      <c r="D34" s="2"/>
      <c r="L34" s="2"/>
    </row>
    <row r="35" spans="1:12" ht="15" customHeight="1" x14ac:dyDescent="0.35">
      <c r="A35" s="43" t="s">
        <v>24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2"/>
    </row>
    <row r="36" spans="1:12" ht="12.95" customHeight="1" x14ac:dyDescent="0.35">
      <c r="A36" s="44" t="s">
        <v>25</v>
      </c>
      <c r="L36" s="2"/>
    </row>
    <row r="37" spans="1:12" s="10" customFormat="1" ht="18" customHeight="1" x14ac:dyDescent="0.3">
      <c r="A37" s="62" t="s">
        <v>57</v>
      </c>
      <c r="L37" s="2"/>
    </row>
    <row r="38" spans="1:12" x14ac:dyDescent="0.3">
      <c r="A38" s="45" t="str">
        <f>"Quelle: LEHRLINGSSTATISTIK, Wirtschaftskammern Österreichs"</f>
        <v>Quelle: LEHRLINGSSTATISTIK, Wirtschaftskammern Österreichs</v>
      </c>
    </row>
  </sheetData>
  <sheetProtection algorithmName="SHA-512" hashValue="8II8H4N59eTNv9YfaO3r6SW4BFkGMnf5bRDNf7JWTHhxn2jE4WvVtFg98Y3MginpULBUHMq3yQ1oXhZwZV/5ZA==" saltValue="7wkNIbsl6xeAKK5dJkGIEA==" spinCount="100000" sheet="1" objects="1" scenarios="1"/>
  <mergeCells count="2">
    <mergeCell ref="A5:K5"/>
    <mergeCell ref="A4:J4"/>
  </mergeCells>
  <pageMargins left="0.97" right="0.6692913385826772" top="0.49" bottom="0.45" header="0.25" footer="0.3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D54"/>
  <sheetViews>
    <sheetView workbookViewId="0">
      <selection activeCell="A53" sqref="A53:B54"/>
    </sheetView>
  </sheetViews>
  <sheetFormatPr baseColWidth="10" defaultColWidth="11.42578125" defaultRowHeight="16.5" x14ac:dyDescent="0.3"/>
  <cols>
    <col min="1" max="1" width="22.140625" style="12" customWidth="1"/>
    <col min="2" max="2" width="23.5703125" style="12" customWidth="1"/>
    <col min="3" max="16" width="8.5703125" style="12" customWidth="1"/>
    <col min="17" max="17" width="7.5703125" style="12" customWidth="1"/>
    <col min="18" max="19" width="7.7109375" style="12" bestFit="1" customWidth="1"/>
    <col min="20" max="21" width="7.7109375" style="60" bestFit="1" customWidth="1"/>
    <col min="22" max="23" width="7.7109375" style="12" bestFit="1" customWidth="1"/>
    <col min="24" max="26" width="9.7109375" style="12" customWidth="1"/>
    <col min="27" max="27" width="15.140625" style="12" customWidth="1"/>
    <col min="28" max="28" width="9.7109375" style="12" customWidth="1"/>
    <col min="29" max="29" width="15.140625" style="12" customWidth="1"/>
    <col min="30" max="30" width="9.7109375" style="12" customWidth="1"/>
    <col min="31" max="31" width="15.140625" style="12" customWidth="1"/>
    <col min="32" max="32" width="9.7109375" style="12" customWidth="1"/>
    <col min="33" max="33" width="20.42578125" style="12" customWidth="1"/>
    <col min="34" max="34" width="9.7109375" style="12" customWidth="1"/>
    <col min="35" max="35" width="17.28515625" style="12" customWidth="1"/>
    <col min="36" max="36" width="9.7109375" style="12" customWidth="1"/>
    <col min="37" max="37" width="24.7109375" style="12" bestFit="1" customWidth="1"/>
    <col min="38" max="38" width="15.140625" style="12" customWidth="1"/>
    <col min="39" max="39" width="9.7109375" style="12" customWidth="1"/>
    <col min="40" max="40" width="24.7109375" style="12" bestFit="1" customWidth="1"/>
    <col min="41" max="41" width="15.140625" style="12" customWidth="1"/>
    <col min="42" max="42" width="9.7109375" style="12" customWidth="1"/>
    <col min="43" max="43" width="24.7109375" style="12" bestFit="1" customWidth="1"/>
    <col min="44" max="44" width="15.140625" style="12" customWidth="1"/>
    <col min="45" max="45" width="9.7109375" style="12" customWidth="1"/>
    <col min="46" max="46" width="24.7109375" style="12" bestFit="1" customWidth="1"/>
    <col min="47" max="47" width="15.140625" style="12" customWidth="1"/>
    <col min="48" max="48" width="9.7109375" style="12" customWidth="1"/>
    <col min="49" max="49" width="24.7109375" style="12" bestFit="1" customWidth="1"/>
    <col min="50" max="50" width="20.42578125" style="12" customWidth="1"/>
    <col min="51" max="51" width="9.7109375" style="12" customWidth="1"/>
    <col min="52" max="52" width="29.85546875" style="12" bestFit="1" customWidth="1"/>
    <col min="53" max="53" width="17.28515625" style="12" customWidth="1"/>
    <col min="54" max="54" width="20.42578125" style="12" bestFit="1" customWidth="1"/>
    <col min="55" max="55" width="9.7109375" style="12" bestFit="1" customWidth="1"/>
    <col min="56" max="56" width="29.85546875" style="12" bestFit="1" customWidth="1"/>
    <col min="57" max="57" width="9.85546875" style="12" bestFit="1" customWidth="1"/>
    <col min="58" max="58" width="17.7109375" style="12" bestFit="1" customWidth="1"/>
    <col min="59" max="60" width="17.28515625" style="12" bestFit="1" customWidth="1"/>
    <col min="61" max="16384" width="11.42578125" style="12"/>
  </cols>
  <sheetData>
    <row r="1" spans="1:30" x14ac:dyDescent="0.3">
      <c r="B1" s="16">
        <v>2002</v>
      </c>
      <c r="C1" s="16">
        <v>2003</v>
      </c>
      <c r="D1" s="16">
        <v>2004</v>
      </c>
      <c r="E1" s="16">
        <v>2005</v>
      </c>
      <c r="F1" s="16">
        <v>2006</v>
      </c>
      <c r="G1" s="16">
        <v>2007</v>
      </c>
      <c r="H1" s="16">
        <v>2008</v>
      </c>
      <c r="I1" s="16">
        <v>2009</v>
      </c>
      <c r="J1" s="16">
        <v>2010</v>
      </c>
      <c r="K1" s="16">
        <v>2011</v>
      </c>
      <c r="L1" s="16">
        <v>2012</v>
      </c>
      <c r="M1" s="16">
        <v>2013</v>
      </c>
      <c r="N1" s="16">
        <v>2014</v>
      </c>
      <c r="O1" s="60">
        <v>2015</v>
      </c>
      <c r="P1" s="60">
        <v>2016</v>
      </c>
      <c r="Q1" s="60">
        <v>2017</v>
      </c>
      <c r="R1" s="16">
        <v>2018</v>
      </c>
      <c r="S1" s="16">
        <v>2019</v>
      </c>
      <c r="T1" s="60">
        <v>2020</v>
      </c>
      <c r="U1" s="60">
        <v>2021</v>
      </c>
      <c r="V1" s="60">
        <v>2022</v>
      </c>
      <c r="W1" s="60">
        <v>2023</v>
      </c>
      <c r="X1" s="60">
        <v>2024</v>
      </c>
      <c r="Y1" s="60">
        <v>2025</v>
      </c>
      <c r="Z1" s="16" t="s">
        <v>62</v>
      </c>
      <c r="AA1" s="16" t="s">
        <v>62</v>
      </c>
      <c r="AB1" s="16" t="s">
        <v>62</v>
      </c>
      <c r="AC1" s="16" t="s">
        <v>62</v>
      </c>
      <c r="AD1" s="16" t="s">
        <v>62</v>
      </c>
    </row>
    <row r="2" spans="1:30" x14ac:dyDescent="0.3">
      <c r="A2" s="15" t="s">
        <v>26</v>
      </c>
      <c r="B2" s="15" t="s">
        <v>27</v>
      </c>
      <c r="C2"/>
      <c r="D2"/>
      <c r="E2"/>
      <c r="F2"/>
      <c r="G2"/>
      <c r="H2"/>
      <c r="I2"/>
      <c r="J2"/>
      <c r="K2"/>
      <c r="L2"/>
      <c r="M2"/>
      <c r="N2"/>
      <c r="O2" s="60"/>
      <c r="P2" s="60"/>
      <c r="Q2" s="60"/>
    </row>
    <row r="3" spans="1:30" x14ac:dyDescent="0.3">
      <c r="A3" s="15" t="s">
        <v>28</v>
      </c>
      <c r="B3" s="21" t="s">
        <v>29</v>
      </c>
      <c r="C3" s="21" t="s">
        <v>30</v>
      </c>
      <c r="D3" s="21" t="s">
        <v>31</v>
      </c>
      <c r="E3" s="21" t="s">
        <v>32</v>
      </c>
      <c r="F3" s="21" t="s">
        <v>33</v>
      </c>
      <c r="G3" s="21" t="s">
        <v>34</v>
      </c>
      <c r="H3" s="21" t="s">
        <v>35</v>
      </c>
      <c r="I3" s="21" t="s">
        <v>36</v>
      </c>
      <c r="J3" s="21" t="s">
        <v>37</v>
      </c>
      <c r="K3" s="21" t="s">
        <v>38</v>
      </c>
      <c r="L3" s="21" t="s">
        <v>39</v>
      </c>
      <c r="M3" s="21" t="s">
        <v>40</v>
      </c>
      <c r="N3" s="21" t="s">
        <v>50</v>
      </c>
      <c r="O3" s="60" t="s">
        <v>52</v>
      </c>
      <c r="P3" s="61" t="s">
        <v>53</v>
      </c>
      <c r="Q3" s="60" t="s">
        <v>55</v>
      </c>
      <c r="R3" s="60" t="s">
        <v>56</v>
      </c>
      <c r="S3" s="60" t="s">
        <v>58</v>
      </c>
      <c r="T3" s="60" t="s">
        <v>59</v>
      </c>
      <c r="U3" s="60" t="s">
        <v>60</v>
      </c>
      <c r="V3" s="60" t="s">
        <v>61</v>
      </c>
      <c r="W3" s="60" t="s">
        <v>63</v>
      </c>
      <c r="X3" s="60" t="s">
        <v>64</v>
      </c>
      <c r="Y3" s="60" t="s">
        <v>65</v>
      </c>
    </row>
    <row r="4" spans="1:30" x14ac:dyDescent="0.3">
      <c r="A4" s="19" t="s">
        <v>42</v>
      </c>
      <c r="B4" s="20">
        <v>60902</v>
      </c>
      <c r="C4" s="20">
        <v>59028</v>
      </c>
      <c r="D4" s="20">
        <v>58496</v>
      </c>
      <c r="E4" s="20">
        <v>59268</v>
      </c>
      <c r="F4" s="20">
        <v>60372</v>
      </c>
      <c r="G4" s="20">
        <v>61503</v>
      </c>
      <c r="H4" s="20">
        <v>61859</v>
      </c>
      <c r="I4" s="20">
        <v>59788</v>
      </c>
      <c r="J4" s="20">
        <v>57328</v>
      </c>
      <c r="K4" s="20">
        <v>56077</v>
      </c>
      <c r="L4" s="20">
        <v>54392</v>
      </c>
      <c r="M4" s="20">
        <v>52019</v>
      </c>
      <c r="N4" s="20">
        <v>49183</v>
      </c>
      <c r="O4" s="20">
        <v>46365</v>
      </c>
      <c r="P4" s="20">
        <v>44909</v>
      </c>
      <c r="Q4" s="20">
        <v>44602</v>
      </c>
      <c r="R4" s="20">
        <v>45744</v>
      </c>
      <c r="S4" s="20">
        <v>46390</v>
      </c>
      <c r="T4" s="20">
        <v>46659</v>
      </c>
      <c r="U4" s="20">
        <v>46874</v>
      </c>
      <c r="V4" s="20">
        <v>46913</v>
      </c>
      <c r="W4" s="20">
        <v>46666</v>
      </c>
      <c r="X4" s="20">
        <v>45420</v>
      </c>
      <c r="Y4" s="20">
        <v>43965</v>
      </c>
    </row>
    <row r="5" spans="1:30" x14ac:dyDescent="0.3">
      <c r="A5" s="19" t="s">
        <v>14</v>
      </c>
      <c r="B5" s="20">
        <v>15058</v>
      </c>
      <c r="C5" s="20">
        <v>15338</v>
      </c>
      <c r="D5" s="20">
        <v>15481</v>
      </c>
      <c r="E5" s="20">
        <v>15355</v>
      </c>
      <c r="F5" s="20">
        <v>15364</v>
      </c>
      <c r="G5" s="20">
        <v>16098</v>
      </c>
      <c r="H5" s="20">
        <v>17141</v>
      </c>
      <c r="I5" s="20">
        <v>16654</v>
      </c>
      <c r="J5" s="20">
        <v>16352</v>
      </c>
      <c r="K5" s="20">
        <v>16273</v>
      </c>
      <c r="L5" s="20">
        <v>16056</v>
      </c>
      <c r="M5" s="20">
        <v>16173</v>
      </c>
      <c r="N5" s="20">
        <v>16044</v>
      </c>
      <c r="O5" s="20">
        <v>15491</v>
      </c>
      <c r="P5" s="20">
        <v>15079</v>
      </c>
      <c r="Q5" s="20">
        <v>15159</v>
      </c>
      <c r="R5" s="20">
        <v>15754</v>
      </c>
      <c r="S5" s="20">
        <v>16446</v>
      </c>
      <c r="T5" s="20">
        <v>16389</v>
      </c>
      <c r="U5" s="20">
        <v>16239</v>
      </c>
      <c r="V5" s="20">
        <v>16428</v>
      </c>
      <c r="W5" s="20">
        <v>16804</v>
      </c>
      <c r="X5" s="20">
        <v>16937</v>
      </c>
      <c r="Y5" s="20">
        <v>16169</v>
      </c>
    </row>
    <row r="6" spans="1:30" x14ac:dyDescent="0.3">
      <c r="A6" s="19" t="s">
        <v>15</v>
      </c>
      <c r="B6" s="20">
        <v>18884</v>
      </c>
      <c r="C6" s="20">
        <v>18310</v>
      </c>
      <c r="D6" s="20">
        <v>18130</v>
      </c>
      <c r="E6" s="20">
        <v>18490</v>
      </c>
      <c r="F6" s="20">
        <v>19006</v>
      </c>
      <c r="G6" s="20">
        <v>19867</v>
      </c>
      <c r="H6" s="20">
        <v>19913</v>
      </c>
      <c r="I6" s="20">
        <v>19034</v>
      </c>
      <c r="J6" s="20">
        <v>18688</v>
      </c>
      <c r="K6" s="20">
        <v>18914</v>
      </c>
      <c r="L6" s="20">
        <v>18804</v>
      </c>
      <c r="M6" s="20">
        <v>18028</v>
      </c>
      <c r="N6" s="20">
        <v>16745</v>
      </c>
      <c r="O6" s="20">
        <v>15833</v>
      </c>
      <c r="P6" s="20">
        <v>15055</v>
      </c>
      <c r="Q6" s="20">
        <v>14892</v>
      </c>
      <c r="R6" s="20">
        <v>14957</v>
      </c>
      <c r="S6" s="20">
        <v>15283</v>
      </c>
      <c r="T6" s="20">
        <v>15105</v>
      </c>
      <c r="U6" s="20">
        <v>15149</v>
      </c>
      <c r="V6" s="20">
        <v>15193</v>
      </c>
      <c r="W6" s="20">
        <v>14763</v>
      </c>
      <c r="X6" s="20">
        <v>13823</v>
      </c>
      <c r="Y6" s="20">
        <v>12760</v>
      </c>
    </row>
    <row r="7" spans="1:30" x14ac:dyDescent="0.3">
      <c r="A7" s="19" t="s">
        <v>43</v>
      </c>
      <c r="B7" s="20">
        <v>906</v>
      </c>
      <c r="C7" s="20">
        <v>870</v>
      </c>
      <c r="D7" s="20">
        <v>902</v>
      </c>
      <c r="E7" s="20">
        <v>942</v>
      </c>
      <c r="F7" s="20">
        <v>1047</v>
      </c>
      <c r="G7" s="20">
        <v>1115</v>
      </c>
      <c r="H7" s="20">
        <v>1144</v>
      </c>
      <c r="I7" s="20">
        <v>1198</v>
      </c>
      <c r="J7" s="20">
        <v>1250</v>
      </c>
      <c r="K7" s="20">
        <v>1307</v>
      </c>
      <c r="L7" s="20">
        <v>1333</v>
      </c>
      <c r="M7" s="20">
        <v>1327</v>
      </c>
      <c r="N7" s="20">
        <v>1255</v>
      </c>
      <c r="O7" s="20">
        <v>1186</v>
      </c>
      <c r="P7" s="20">
        <v>1151</v>
      </c>
      <c r="Q7" s="20">
        <v>1135</v>
      </c>
      <c r="R7" s="20">
        <v>1128</v>
      </c>
      <c r="S7" s="20">
        <v>1222</v>
      </c>
      <c r="T7" s="20">
        <v>1268</v>
      </c>
      <c r="U7" s="20">
        <v>1188</v>
      </c>
      <c r="V7" s="20">
        <v>1218</v>
      </c>
      <c r="W7" s="20">
        <v>1364</v>
      </c>
      <c r="X7" s="20">
        <v>1454</v>
      </c>
      <c r="Y7" s="20">
        <v>1456</v>
      </c>
    </row>
    <row r="8" spans="1:30" x14ac:dyDescent="0.3">
      <c r="A8" s="19" t="s">
        <v>44</v>
      </c>
      <c r="B8" s="20">
        <v>2169</v>
      </c>
      <c r="C8" s="20">
        <v>2093</v>
      </c>
      <c r="D8" s="20">
        <v>2044</v>
      </c>
      <c r="E8" s="20">
        <v>2042</v>
      </c>
      <c r="F8" s="20">
        <v>2072</v>
      </c>
      <c r="G8" s="20">
        <v>2283</v>
      </c>
      <c r="H8" s="20">
        <v>2488</v>
      </c>
      <c r="I8" s="20">
        <v>2590</v>
      </c>
      <c r="J8" s="20">
        <v>2724</v>
      </c>
      <c r="K8" s="20">
        <v>2791</v>
      </c>
      <c r="L8" s="20">
        <v>2801</v>
      </c>
      <c r="M8" s="20">
        <v>2750</v>
      </c>
      <c r="N8" s="20">
        <v>2404</v>
      </c>
      <c r="O8" s="20">
        <v>2547</v>
      </c>
      <c r="P8" s="20">
        <v>2648</v>
      </c>
      <c r="Q8" s="20">
        <v>2753</v>
      </c>
      <c r="R8" s="20">
        <v>2816</v>
      </c>
      <c r="S8" s="20">
        <v>2869</v>
      </c>
      <c r="T8" s="20">
        <v>2786</v>
      </c>
      <c r="U8" s="20">
        <v>2784</v>
      </c>
      <c r="V8" s="20">
        <v>2856</v>
      </c>
      <c r="W8" s="20">
        <v>2981</v>
      </c>
      <c r="X8" s="20">
        <v>3032</v>
      </c>
      <c r="Y8" s="20">
        <v>3021</v>
      </c>
    </row>
    <row r="9" spans="1:30" x14ac:dyDescent="0.3">
      <c r="A9" s="19" t="s">
        <v>45</v>
      </c>
      <c r="B9" s="20">
        <v>12918</v>
      </c>
      <c r="C9" s="20">
        <v>13330</v>
      </c>
      <c r="D9" s="20">
        <v>13748</v>
      </c>
      <c r="E9" s="20">
        <v>14441</v>
      </c>
      <c r="F9" s="20">
        <v>14756</v>
      </c>
      <c r="G9" s="20">
        <v>14818</v>
      </c>
      <c r="H9" s="20">
        <v>14495</v>
      </c>
      <c r="I9" s="20">
        <v>13546</v>
      </c>
      <c r="J9" s="20">
        <v>12552</v>
      </c>
      <c r="K9" s="20">
        <v>11840</v>
      </c>
      <c r="L9" s="20">
        <v>11304</v>
      </c>
      <c r="M9" s="20">
        <v>10351</v>
      </c>
      <c r="N9" s="20">
        <v>9646</v>
      </c>
      <c r="O9" s="20">
        <v>9075</v>
      </c>
      <c r="P9" s="20">
        <v>8788</v>
      </c>
      <c r="Q9" s="20">
        <v>8905</v>
      </c>
      <c r="R9" s="20">
        <v>9048</v>
      </c>
      <c r="S9" s="20">
        <v>8910</v>
      </c>
      <c r="T9" s="20">
        <v>7876</v>
      </c>
      <c r="U9" s="20">
        <v>6914</v>
      </c>
      <c r="V9" s="20">
        <v>6949</v>
      </c>
      <c r="W9" s="20">
        <v>7195</v>
      </c>
      <c r="X9" s="20">
        <v>7298</v>
      </c>
      <c r="Y9" s="20">
        <v>7149</v>
      </c>
    </row>
    <row r="10" spans="1:30" x14ac:dyDescent="0.3">
      <c r="A10" s="19" t="s">
        <v>46</v>
      </c>
      <c r="B10" s="20">
        <v>2819</v>
      </c>
      <c r="C10" s="20">
        <v>2725</v>
      </c>
      <c r="D10" s="20">
        <v>2588</v>
      </c>
      <c r="E10" s="20">
        <v>2545</v>
      </c>
      <c r="F10" s="20">
        <v>2754</v>
      </c>
      <c r="G10" s="20">
        <v>2984</v>
      </c>
      <c r="H10" s="20">
        <v>3161</v>
      </c>
      <c r="I10" s="20">
        <v>2973</v>
      </c>
      <c r="J10" s="20">
        <v>2868</v>
      </c>
      <c r="K10" s="20">
        <v>2809</v>
      </c>
      <c r="L10" s="20">
        <v>2745</v>
      </c>
      <c r="M10" s="20">
        <v>2640</v>
      </c>
      <c r="N10" s="20">
        <v>2422</v>
      </c>
      <c r="O10" s="20">
        <v>2263</v>
      </c>
      <c r="P10" s="20">
        <v>2143</v>
      </c>
      <c r="Q10" s="20">
        <v>2185</v>
      </c>
      <c r="R10" s="20">
        <v>2335</v>
      </c>
      <c r="S10" s="20">
        <v>2509</v>
      </c>
      <c r="T10" s="20">
        <v>2519</v>
      </c>
      <c r="U10" s="20">
        <v>2518</v>
      </c>
      <c r="V10" s="20">
        <v>2764</v>
      </c>
      <c r="W10" s="20">
        <v>2802</v>
      </c>
      <c r="X10" s="20">
        <v>2734</v>
      </c>
      <c r="Y10" s="20">
        <v>2420</v>
      </c>
    </row>
    <row r="11" spans="1:30" x14ac:dyDescent="0.3">
      <c r="A11" s="19" t="s">
        <v>47</v>
      </c>
      <c r="B11" s="20">
        <v>5644</v>
      </c>
      <c r="C11" s="20">
        <v>5721</v>
      </c>
      <c r="D11" s="20">
        <v>6048</v>
      </c>
      <c r="E11" s="20">
        <v>7369</v>
      </c>
      <c r="F11" s="20">
        <v>7677</v>
      </c>
      <c r="G11" s="20">
        <v>8163</v>
      </c>
      <c r="H11" s="20">
        <v>8032</v>
      </c>
      <c r="I11" s="20">
        <v>8473</v>
      </c>
      <c r="J11" s="20">
        <v>8675</v>
      </c>
      <c r="K11" s="20">
        <v>8583</v>
      </c>
      <c r="L11" s="20">
        <v>8272</v>
      </c>
      <c r="M11" s="20">
        <v>8113</v>
      </c>
      <c r="N11" s="20">
        <v>8162</v>
      </c>
      <c r="O11" s="20">
        <v>7875</v>
      </c>
      <c r="P11" s="20">
        <v>7933</v>
      </c>
      <c r="Q11" s="20">
        <v>7881</v>
      </c>
      <c r="R11" s="20">
        <v>7831</v>
      </c>
      <c r="S11" s="20">
        <v>8060</v>
      </c>
      <c r="T11" s="20">
        <v>8574</v>
      </c>
      <c r="U11" s="20">
        <v>9047</v>
      </c>
      <c r="V11" s="20">
        <v>9536</v>
      </c>
      <c r="W11" s="20">
        <v>9822</v>
      </c>
      <c r="X11" s="20">
        <v>10053</v>
      </c>
      <c r="Y11" s="20">
        <v>10040</v>
      </c>
    </row>
    <row r="12" spans="1:30" x14ac:dyDescent="0.3">
      <c r="A12" s="19" t="s">
        <v>48</v>
      </c>
      <c r="B12" s="20">
        <v>1186</v>
      </c>
      <c r="C12" s="20">
        <v>1625</v>
      </c>
      <c r="D12" s="20">
        <v>1640</v>
      </c>
      <c r="E12" s="20">
        <v>1926</v>
      </c>
      <c r="F12" s="20">
        <v>2914</v>
      </c>
      <c r="G12" s="20">
        <v>2992</v>
      </c>
      <c r="H12" s="20">
        <v>3647</v>
      </c>
      <c r="I12" s="20">
        <v>7420</v>
      </c>
      <c r="J12" s="20">
        <v>9462</v>
      </c>
      <c r="K12" s="20">
        <v>9488</v>
      </c>
      <c r="L12" s="20">
        <v>9521</v>
      </c>
      <c r="M12" s="20">
        <v>9178</v>
      </c>
      <c r="N12" s="20">
        <v>9207</v>
      </c>
      <c r="O12" s="20">
        <v>9328</v>
      </c>
      <c r="P12" s="20">
        <v>9244</v>
      </c>
      <c r="Q12" s="20">
        <v>9101</v>
      </c>
      <c r="R12" s="20">
        <v>8302</v>
      </c>
      <c r="S12" s="20">
        <v>7422</v>
      </c>
      <c r="T12" s="20">
        <v>7240</v>
      </c>
      <c r="U12" s="20">
        <v>6880</v>
      </c>
      <c r="V12" s="20">
        <v>6228</v>
      </c>
      <c r="W12" s="20">
        <v>5869</v>
      </c>
      <c r="X12" s="20">
        <v>5701</v>
      </c>
      <c r="Y12" s="20">
        <v>5898</v>
      </c>
    </row>
    <row r="13" spans="1:30" x14ac:dyDescent="0.3">
      <c r="A13" s="64" t="s">
        <v>41</v>
      </c>
      <c r="B13" s="65">
        <v>120486</v>
      </c>
      <c r="C13" s="65">
        <v>119040</v>
      </c>
      <c r="D13" s="65">
        <v>119077</v>
      </c>
      <c r="E13" s="65">
        <v>122378</v>
      </c>
      <c r="F13" s="65">
        <v>125962</v>
      </c>
      <c r="G13" s="65">
        <v>129823</v>
      </c>
      <c r="H13" s="65">
        <v>131880</v>
      </c>
      <c r="I13" s="65">
        <v>131676</v>
      </c>
      <c r="J13" s="65">
        <v>129899</v>
      </c>
      <c r="K13" s="65">
        <v>128082</v>
      </c>
      <c r="L13" s="65">
        <v>125228</v>
      </c>
      <c r="M13" s="65">
        <v>120579</v>
      </c>
      <c r="N13" s="65">
        <v>115068</v>
      </c>
      <c r="O13" s="65">
        <v>109963</v>
      </c>
      <c r="P13" s="65">
        <v>106950</v>
      </c>
      <c r="Q13" s="65">
        <v>106613</v>
      </c>
      <c r="R13" s="65">
        <v>107915</v>
      </c>
      <c r="S13" s="65">
        <v>109111</v>
      </c>
      <c r="T13" s="65">
        <v>108416</v>
      </c>
      <c r="U13" s="65">
        <v>107593</v>
      </c>
      <c r="V13" s="65">
        <v>108085</v>
      </c>
      <c r="W13" s="65">
        <v>108266</v>
      </c>
      <c r="X13" s="65">
        <v>106452</v>
      </c>
      <c r="Y13" s="65">
        <v>102878</v>
      </c>
    </row>
    <row r="14" spans="1:30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O14" s="60"/>
      <c r="P14" s="60"/>
      <c r="Q14" s="60"/>
    </row>
    <row r="15" spans="1:30" x14ac:dyDescent="0.3">
      <c r="B15" s="16">
        <v>2002</v>
      </c>
      <c r="C15" s="16">
        <v>2003</v>
      </c>
      <c r="D15" s="16">
        <v>2004</v>
      </c>
      <c r="E15" s="16">
        <v>2005</v>
      </c>
      <c r="F15" s="16">
        <v>2006</v>
      </c>
      <c r="G15" s="16">
        <v>2007</v>
      </c>
      <c r="H15" s="16">
        <v>2008</v>
      </c>
      <c r="I15" s="16">
        <v>2009</v>
      </c>
      <c r="J15" s="16">
        <v>2010</v>
      </c>
      <c r="K15" s="16">
        <v>2011</v>
      </c>
      <c r="L15" s="16">
        <v>2012</v>
      </c>
      <c r="M15" s="16">
        <v>2013</v>
      </c>
      <c r="N15" s="16">
        <v>2014</v>
      </c>
      <c r="O15" s="60">
        <v>2015</v>
      </c>
      <c r="P15" s="60">
        <v>2016</v>
      </c>
      <c r="Q15" s="60">
        <v>2017</v>
      </c>
      <c r="R15" s="60">
        <v>2018</v>
      </c>
      <c r="S15" s="60">
        <v>2019</v>
      </c>
      <c r="T15" s="60">
        <v>2020</v>
      </c>
      <c r="U15" s="60">
        <v>2021</v>
      </c>
      <c r="V15" s="60">
        <v>2022</v>
      </c>
      <c r="W15" s="60">
        <v>2023</v>
      </c>
      <c r="X15" s="60">
        <v>2024</v>
      </c>
      <c r="Y15" s="60">
        <v>2025</v>
      </c>
      <c r="Z15" s="16" t="s">
        <v>62</v>
      </c>
      <c r="AA15" s="16" t="s">
        <v>62</v>
      </c>
      <c r="AB15" s="16" t="s">
        <v>62</v>
      </c>
      <c r="AC15" s="16" t="s">
        <v>62</v>
      </c>
      <c r="AD15" s="16" t="s">
        <v>62</v>
      </c>
    </row>
    <row r="16" spans="1:30" x14ac:dyDescent="0.3">
      <c r="A16" s="15" t="s">
        <v>26</v>
      </c>
      <c r="B16" s="15" t="s">
        <v>27</v>
      </c>
      <c r="C16"/>
      <c r="D16"/>
      <c r="E16"/>
      <c r="F16"/>
      <c r="G16"/>
      <c r="H16"/>
      <c r="I16"/>
      <c r="J16"/>
      <c r="K16"/>
      <c r="L16"/>
      <c r="M16"/>
      <c r="N16"/>
      <c r="O16" s="60"/>
      <c r="P16" s="60"/>
      <c r="Q16" s="60"/>
      <c r="R16" s="60"/>
      <c r="S16" s="60"/>
    </row>
    <row r="17" spans="1:25" x14ac:dyDescent="0.3">
      <c r="A17" s="15" t="s">
        <v>28</v>
      </c>
      <c r="B17" s="21" t="s">
        <v>29</v>
      </c>
      <c r="C17" s="21" t="s">
        <v>30</v>
      </c>
      <c r="D17" s="21" t="s">
        <v>31</v>
      </c>
      <c r="E17" s="21" t="s">
        <v>32</v>
      </c>
      <c r="F17" s="21" t="s">
        <v>33</v>
      </c>
      <c r="G17" s="21" t="s">
        <v>34</v>
      </c>
      <c r="H17" s="21" t="s">
        <v>35</v>
      </c>
      <c r="I17" s="21" t="s">
        <v>36</v>
      </c>
      <c r="J17" s="21" t="s">
        <v>37</v>
      </c>
      <c r="K17" s="21" t="s">
        <v>38</v>
      </c>
      <c r="L17" s="21" t="s">
        <v>39</v>
      </c>
      <c r="M17" s="21" t="s">
        <v>40</v>
      </c>
      <c r="N17" s="21" t="s">
        <v>50</v>
      </c>
      <c r="O17" s="60" t="s">
        <v>52</v>
      </c>
      <c r="P17" s="61" t="s">
        <v>53</v>
      </c>
      <c r="Q17" s="60" t="s">
        <v>55</v>
      </c>
      <c r="R17" s="60" t="s">
        <v>56</v>
      </c>
      <c r="S17" s="60" t="s">
        <v>58</v>
      </c>
      <c r="T17" s="60" t="s">
        <v>59</v>
      </c>
      <c r="U17" s="60" t="s">
        <v>60</v>
      </c>
      <c r="V17" s="60" t="s">
        <v>61</v>
      </c>
      <c r="W17" s="60" t="s">
        <v>63</v>
      </c>
      <c r="X17" s="60" t="s">
        <v>64</v>
      </c>
      <c r="Y17" s="60" t="s">
        <v>65</v>
      </c>
    </row>
    <row r="18" spans="1:25" x14ac:dyDescent="0.3">
      <c r="A18" s="19" t="s">
        <v>2</v>
      </c>
      <c r="B18" s="20">
        <v>2839</v>
      </c>
      <c r="C18" s="20">
        <v>2787</v>
      </c>
      <c r="D18" s="20">
        <v>2810</v>
      </c>
      <c r="E18" s="20">
        <v>2854</v>
      </c>
      <c r="F18" s="20">
        <v>2956</v>
      </c>
      <c r="G18" s="20">
        <v>2940</v>
      </c>
      <c r="H18" s="20">
        <v>2921</v>
      </c>
      <c r="I18" s="20">
        <v>3061</v>
      </c>
      <c r="J18" s="20">
        <v>3039</v>
      </c>
      <c r="K18" s="20">
        <v>2926</v>
      </c>
      <c r="L18" s="20">
        <v>2798</v>
      </c>
      <c r="M18" s="20">
        <v>2650</v>
      </c>
      <c r="N18" s="20">
        <v>2690</v>
      </c>
      <c r="O18" s="20">
        <v>2592</v>
      </c>
      <c r="P18" s="20">
        <v>2592</v>
      </c>
      <c r="Q18" s="20">
        <v>2608</v>
      </c>
      <c r="R18" s="20">
        <v>2521</v>
      </c>
      <c r="S18" s="20">
        <v>2579</v>
      </c>
      <c r="T18" s="20">
        <v>2567</v>
      </c>
      <c r="U18" s="20">
        <v>2540</v>
      </c>
      <c r="V18" s="20">
        <v>2547</v>
      </c>
      <c r="W18" s="20">
        <v>2557</v>
      </c>
      <c r="X18" s="20">
        <v>2504</v>
      </c>
      <c r="Y18" s="20">
        <v>2346</v>
      </c>
    </row>
    <row r="19" spans="1:25" x14ac:dyDescent="0.3">
      <c r="A19" s="19" t="s">
        <v>3</v>
      </c>
      <c r="B19" s="20">
        <v>9182</v>
      </c>
      <c r="C19" s="20">
        <v>8714</v>
      </c>
      <c r="D19" s="20">
        <v>8660</v>
      </c>
      <c r="E19" s="20">
        <v>9004</v>
      </c>
      <c r="F19" s="20">
        <v>9284</v>
      </c>
      <c r="G19" s="20">
        <v>9580</v>
      </c>
      <c r="H19" s="20">
        <v>9733</v>
      </c>
      <c r="I19" s="20">
        <v>9427</v>
      </c>
      <c r="J19" s="20">
        <v>9170</v>
      </c>
      <c r="K19" s="20">
        <v>8967</v>
      </c>
      <c r="L19" s="20">
        <v>8798</v>
      </c>
      <c r="M19" s="20">
        <v>8395</v>
      </c>
      <c r="N19" s="20">
        <v>7958</v>
      </c>
      <c r="O19" s="20">
        <v>7501</v>
      </c>
      <c r="P19" s="20">
        <v>7135</v>
      </c>
      <c r="Q19" s="20">
        <v>7090</v>
      </c>
      <c r="R19" s="20">
        <v>7121</v>
      </c>
      <c r="S19" s="20">
        <v>7165</v>
      </c>
      <c r="T19" s="20">
        <v>7232</v>
      </c>
      <c r="U19" s="20">
        <v>7190</v>
      </c>
      <c r="V19" s="20">
        <v>7331</v>
      </c>
      <c r="W19" s="20">
        <v>7362</v>
      </c>
      <c r="X19" s="20">
        <v>7199</v>
      </c>
      <c r="Y19" s="20">
        <v>6971</v>
      </c>
    </row>
    <row r="20" spans="1:25" x14ac:dyDescent="0.3">
      <c r="A20" s="19" t="s">
        <v>4</v>
      </c>
      <c r="B20" s="20">
        <v>18673</v>
      </c>
      <c r="C20" s="20">
        <v>18123</v>
      </c>
      <c r="D20" s="20">
        <v>18056</v>
      </c>
      <c r="E20" s="20">
        <v>18477</v>
      </c>
      <c r="F20" s="20">
        <v>19072</v>
      </c>
      <c r="G20" s="20">
        <v>19782</v>
      </c>
      <c r="H20" s="20">
        <v>19970</v>
      </c>
      <c r="I20" s="20">
        <v>19961</v>
      </c>
      <c r="J20" s="20">
        <v>19814</v>
      </c>
      <c r="K20" s="20">
        <v>19407</v>
      </c>
      <c r="L20" s="20">
        <v>19171</v>
      </c>
      <c r="M20" s="20">
        <v>18638</v>
      </c>
      <c r="N20" s="20">
        <v>17693</v>
      </c>
      <c r="O20" s="20">
        <v>16833</v>
      </c>
      <c r="P20" s="20">
        <v>16043</v>
      </c>
      <c r="Q20" s="20">
        <v>15821</v>
      </c>
      <c r="R20" s="20">
        <v>16154</v>
      </c>
      <c r="S20" s="20">
        <v>16811</v>
      </c>
      <c r="T20" s="20">
        <v>16943</v>
      </c>
      <c r="U20" s="20">
        <v>17110</v>
      </c>
      <c r="V20" s="20">
        <v>17412</v>
      </c>
      <c r="W20" s="20">
        <v>17311</v>
      </c>
      <c r="X20" s="20">
        <v>16986</v>
      </c>
      <c r="Y20" s="20">
        <v>16421</v>
      </c>
    </row>
    <row r="21" spans="1:25" x14ac:dyDescent="0.3">
      <c r="A21" s="19" t="s">
        <v>5</v>
      </c>
      <c r="B21" s="20">
        <v>25577</v>
      </c>
      <c r="C21" s="20">
        <v>25685</v>
      </c>
      <c r="D21" s="20">
        <v>25620</v>
      </c>
      <c r="E21" s="20">
        <v>26520</v>
      </c>
      <c r="F21" s="20">
        <v>26726</v>
      </c>
      <c r="G21" s="20">
        <v>27691</v>
      </c>
      <c r="H21" s="20">
        <v>28166</v>
      </c>
      <c r="I21" s="20">
        <v>28009</v>
      </c>
      <c r="J21" s="20">
        <v>27591</v>
      </c>
      <c r="K21" s="20">
        <v>27361</v>
      </c>
      <c r="L21" s="20">
        <v>26703</v>
      </c>
      <c r="M21" s="20">
        <v>25696</v>
      </c>
      <c r="N21" s="20">
        <v>24644</v>
      </c>
      <c r="O21" s="20">
        <v>23660</v>
      </c>
      <c r="P21" s="20">
        <v>22986</v>
      </c>
      <c r="Q21" s="20">
        <v>22779</v>
      </c>
      <c r="R21" s="20">
        <v>23160</v>
      </c>
      <c r="S21" s="20">
        <v>23294</v>
      </c>
      <c r="T21" s="20">
        <v>22861</v>
      </c>
      <c r="U21" s="20">
        <v>22445</v>
      </c>
      <c r="V21" s="20">
        <v>22678</v>
      </c>
      <c r="W21" s="20">
        <v>22521</v>
      </c>
      <c r="X21" s="20">
        <v>22159</v>
      </c>
      <c r="Y21" s="20">
        <v>21390</v>
      </c>
    </row>
    <row r="22" spans="1:25" x14ac:dyDescent="0.3">
      <c r="A22" s="19" t="s">
        <v>6</v>
      </c>
      <c r="B22" s="20">
        <v>9704</v>
      </c>
      <c r="C22" s="20">
        <v>9600</v>
      </c>
      <c r="D22" s="20">
        <v>9545</v>
      </c>
      <c r="E22" s="20">
        <v>9777</v>
      </c>
      <c r="F22" s="20">
        <v>10392</v>
      </c>
      <c r="G22" s="20">
        <v>10682</v>
      </c>
      <c r="H22" s="20">
        <v>10788</v>
      </c>
      <c r="I22" s="20">
        <v>10550</v>
      </c>
      <c r="J22" s="20">
        <v>10308</v>
      </c>
      <c r="K22" s="20">
        <v>10066</v>
      </c>
      <c r="L22" s="20">
        <v>9787</v>
      </c>
      <c r="M22" s="20">
        <v>9396</v>
      </c>
      <c r="N22" s="20">
        <v>8908</v>
      </c>
      <c r="O22" s="20">
        <v>8467</v>
      </c>
      <c r="P22" s="20">
        <v>8232</v>
      </c>
      <c r="Q22" s="20">
        <v>8272</v>
      </c>
      <c r="R22" s="20">
        <v>8422</v>
      </c>
      <c r="S22" s="20">
        <v>8454</v>
      </c>
      <c r="T22" s="20">
        <v>8344</v>
      </c>
      <c r="U22" s="20">
        <v>8149</v>
      </c>
      <c r="V22" s="20">
        <v>7981</v>
      </c>
      <c r="W22" s="20">
        <v>7989</v>
      </c>
      <c r="X22" s="20">
        <v>7820</v>
      </c>
      <c r="Y22" s="20">
        <v>7545</v>
      </c>
    </row>
    <row r="23" spans="1:25" x14ac:dyDescent="0.3">
      <c r="A23" s="19" t="s">
        <v>7</v>
      </c>
      <c r="B23" s="20">
        <v>18696</v>
      </c>
      <c r="C23" s="20">
        <v>18224</v>
      </c>
      <c r="D23" s="20">
        <v>18350</v>
      </c>
      <c r="E23" s="20">
        <v>18743</v>
      </c>
      <c r="F23" s="20">
        <v>19164</v>
      </c>
      <c r="G23" s="20">
        <v>19682</v>
      </c>
      <c r="H23" s="20">
        <v>19904</v>
      </c>
      <c r="I23" s="20">
        <v>19838</v>
      </c>
      <c r="J23" s="20">
        <v>19298</v>
      </c>
      <c r="K23" s="20">
        <v>18911</v>
      </c>
      <c r="L23" s="20">
        <v>18264</v>
      </c>
      <c r="M23" s="20">
        <v>17580</v>
      </c>
      <c r="N23" s="20">
        <v>16737</v>
      </c>
      <c r="O23" s="20">
        <v>15820</v>
      </c>
      <c r="P23" s="20">
        <v>15326</v>
      </c>
      <c r="Q23" s="20">
        <v>15329</v>
      </c>
      <c r="R23" s="20">
        <v>15603</v>
      </c>
      <c r="S23" s="20">
        <v>15543</v>
      </c>
      <c r="T23" s="20">
        <v>15323</v>
      </c>
      <c r="U23" s="20">
        <v>15328</v>
      </c>
      <c r="V23" s="20">
        <v>15275</v>
      </c>
      <c r="W23" s="20">
        <v>15318</v>
      </c>
      <c r="X23" s="20">
        <v>14928</v>
      </c>
      <c r="Y23" s="20">
        <v>14442</v>
      </c>
    </row>
    <row r="24" spans="1:25" x14ac:dyDescent="0.3">
      <c r="A24" s="19" t="s">
        <v>8</v>
      </c>
      <c r="B24" s="20">
        <v>12574</v>
      </c>
      <c r="C24" s="20">
        <v>12654</v>
      </c>
      <c r="D24" s="20">
        <v>12942</v>
      </c>
      <c r="E24" s="20">
        <v>13286</v>
      </c>
      <c r="F24" s="20">
        <v>13585</v>
      </c>
      <c r="G24" s="20">
        <v>14039</v>
      </c>
      <c r="H24" s="20">
        <v>13930</v>
      </c>
      <c r="I24" s="20">
        <v>13854</v>
      </c>
      <c r="J24" s="20">
        <v>13359</v>
      </c>
      <c r="K24" s="20">
        <v>12937</v>
      </c>
      <c r="L24" s="20">
        <v>12525</v>
      </c>
      <c r="M24" s="20">
        <v>12084</v>
      </c>
      <c r="N24" s="20">
        <v>11490</v>
      </c>
      <c r="O24" s="20">
        <v>10947</v>
      </c>
      <c r="P24" s="20">
        <v>10708</v>
      </c>
      <c r="Q24" s="20">
        <v>10725</v>
      </c>
      <c r="R24" s="20">
        <v>10871</v>
      </c>
      <c r="S24" s="20">
        <v>10874</v>
      </c>
      <c r="T24" s="20">
        <v>10666</v>
      </c>
      <c r="U24" s="20">
        <v>10569</v>
      </c>
      <c r="V24" s="20">
        <v>10408</v>
      </c>
      <c r="W24" s="20">
        <v>10258</v>
      </c>
      <c r="X24" s="20">
        <v>10125</v>
      </c>
      <c r="Y24" s="20">
        <v>9700</v>
      </c>
    </row>
    <row r="25" spans="1:25" x14ac:dyDescent="0.3">
      <c r="A25" s="19" t="s">
        <v>9</v>
      </c>
      <c r="B25" s="20">
        <v>7201</v>
      </c>
      <c r="C25" s="20">
        <v>7210</v>
      </c>
      <c r="D25" s="20">
        <v>7322</v>
      </c>
      <c r="E25" s="20">
        <v>7515</v>
      </c>
      <c r="F25" s="20">
        <v>7820</v>
      </c>
      <c r="G25" s="20">
        <v>8001</v>
      </c>
      <c r="H25" s="20">
        <v>8175</v>
      </c>
      <c r="I25" s="20">
        <v>8147</v>
      </c>
      <c r="J25" s="20">
        <v>8133</v>
      </c>
      <c r="K25" s="20">
        <v>8240</v>
      </c>
      <c r="L25" s="20">
        <v>8104</v>
      </c>
      <c r="M25" s="20">
        <v>7914</v>
      </c>
      <c r="N25" s="20">
        <v>7542</v>
      </c>
      <c r="O25" s="20">
        <v>7225</v>
      </c>
      <c r="P25" s="20">
        <v>7096</v>
      </c>
      <c r="Q25" s="20">
        <v>7143</v>
      </c>
      <c r="R25" s="20">
        <v>7164</v>
      </c>
      <c r="S25" s="20">
        <v>7238</v>
      </c>
      <c r="T25" s="20">
        <v>7115</v>
      </c>
      <c r="U25" s="20">
        <v>6908</v>
      </c>
      <c r="V25" s="20">
        <v>6756</v>
      </c>
      <c r="W25" s="20">
        <v>6735</v>
      </c>
      <c r="X25" s="20">
        <v>6553</v>
      </c>
      <c r="Y25" s="20">
        <v>6348</v>
      </c>
    </row>
    <row r="26" spans="1:25" x14ac:dyDescent="0.3">
      <c r="A26" s="19" t="s">
        <v>10</v>
      </c>
      <c r="B26" s="20">
        <v>16040</v>
      </c>
      <c r="C26" s="20">
        <v>16043</v>
      </c>
      <c r="D26" s="20">
        <v>15772</v>
      </c>
      <c r="E26" s="20">
        <v>16202</v>
      </c>
      <c r="F26" s="20">
        <v>16963</v>
      </c>
      <c r="G26" s="20">
        <v>17426</v>
      </c>
      <c r="H26" s="20">
        <v>18293</v>
      </c>
      <c r="I26" s="20">
        <v>18829</v>
      </c>
      <c r="J26" s="20">
        <v>19187</v>
      </c>
      <c r="K26" s="20">
        <v>19267</v>
      </c>
      <c r="L26" s="20">
        <v>19078</v>
      </c>
      <c r="M26" s="20">
        <v>18226</v>
      </c>
      <c r="N26" s="20">
        <v>17406</v>
      </c>
      <c r="O26" s="20">
        <v>16918</v>
      </c>
      <c r="P26" s="20">
        <v>16832</v>
      </c>
      <c r="Q26" s="20">
        <v>16846</v>
      </c>
      <c r="R26" s="20">
        <v>16899</v>
      </c>
      <c r="S26" s="20">
        <v>17153</v>
      </c>
      <c r="T26" s="20">
        <v>17365</v>
      </c>
      <c r="U26" s="20">
        <v>17354</v>
      </c>
      <c r="V26" s="20">
        <v>17697</v>
      </c>
      <c r="W26" s="20">
        <v>18215</v>
      </c>
      <c r="X26" s="20">
        <v>18178</v>
      </c>
      <c r="Y26" s="20">
        <v>17715</v>
      </c>
    </row>
    <row r="27" spans="1:25" x14ac:dyDescent="0.3">
      <c r="A27" s="64" t="s">
        <v>41</v>
      </c>
      <c r="B27" s="65">
        <v>120486</v>
      </c>
      <c r="C27" s="65">
        <v>119040</v>
      </c>
      <c r="D27" s="65">
        <v>119077</v>
      </c>
      <c r="E27" s="65">
        <v>122378</v>
      </c>
      <c r="F27" s="65">
        <v>125962</v>
      </c>
      <c r="G27" s="65">
        <v>129823</v>
      </c>
      <c r="H27" s="65">
        <v>131880</v>
      </c>
      <c r="I27" s="65">
        <v>131676</v>
      </c>
      <c r="J27" s="65">
        <v>129899</v>
      </c>
      <c r="K27" s="65">
        <v>128082</v>
      </c>
      <c r="L27" s="65">
        <v>125228</v>
      </c>
      <c r="M27" s="65">
        <v>120579</v>
      </c>
      <c r="N27" s="65">
        <v>115068</v>
      </c>
      <c r="O27" s="65">
        <v>109963</v>
      </c>
      <c r="P27" s="65">
        <v>106950</v>
      </c>
      <c r="Q27" s="65">
        <v>106613</v>
      </c>
      <c r="R27" s="65">
        <v>107915</v>
      </c>
      <c r="S27" s="65">
        <v>109111</v>
      </c>
      <c r="T27" s="65">
        <v>108416</v>
      </c>
      <c r="U27" s="65">
        <v>107593</v>
      </c>
      <c r="V27" s="65">
        <v>108085</v>
      </c>
      <c r="W27" s="65">
        <v>108266</v>
      </c>
      <c r="X27" s="65">
        <v>106452</v>
      </c>
      <c r="Y27" s="65">
        <v>102878</v>
      </c>
    </row>
    <row r="28" spans="1:25" x14ac:dyDescent="0.3">
      <c r="A28" s="11"/>
      <c r="B28" s="11"/>
      <c r="C28" s="11"/>
      <c r="D28" s="11"/>
      <c r="E28" s="11"/>
      <c r="F28" s="11"/>
      <c r="G28" s="11"/>
    </row>
    <row r="29" spans="1:25" x14ac:dyDescent="0.3">
      <c r="A29" s="8" t="s">
        <v>49</v>
      </c>
      <c r="B29" s="8"/>
    </row>
    <row r="30" spans="1:25" x14ac:dyDescent="0.3">
      <c r="A30" s="15" t="s">
        <v>28</v>
      </c>
      <c r="B30" s="17">
        <f>MAX(B31:B54)</f>
        <v>2025</v>
      </c>
      <c r="D30" s="12" t="str">
        <f>LOOKUP(Aktuelles_Jahr,B31:B43,C31:C43)</f>
        <v/>
      </c>
    </row>
    <row r="31" spans="1:25" x14ac:dyDescent="0.3">
      <c r="A31" s="18" t="s">
        <v>29</v>
      </c>
      <c r="B31" s="12">
        <f>IF(A31&lt;&gt;0,VALUE(LEFT(TEXT(A31,"####"),4)),"")</f>
        <v>2002</v>
      </c>
      <c r="C31" s="12" t="str">
        <f>IF(LEN(A31)&gt;4,RIGHT(A31,LEN(A31)-5),"")</f>
        <v/>
      </c>
    </row>
    <row r="32" spans="1:25" x14ac:dyDescent="0.3">
      <c r="A32" s="18" t="s">
        <v>30</v>
      </c>
      <c r="B32" s="12">
        <f t="shared" ref="B32:B50" si="0">IF(A32&lt;&gt;0,VALUE(LEFT(TEXT(A32,"####"),4)),"")</f>
        <v>2003</v>
      </c>
      <c r="C32" s="12" t="str">
        <f t="shared" ref="C32:C54" si="1">IF(LEN(A32)&gt;4,RIGHT(A32,LEN(A32)-5),"")</f>
        <v/>
      </c>
    </row>
    <row r="33" spans="1:3" x14ac:dyDescent="0.3">
      <c r="A33" s="18" t="s">
        <v>31</v>
      </c>
      <c r="B33" s="12">
        <f t="shared" si="0"/>
        <v>2004</v>
      </c>
      <c r="C33" s="12" t="str">
        <f t="shared" si="1"/>
        <v/>
      </c>
    </row>
    <row r="34" spans="1:3" x14ac:dyDescent="0.3">
      <c r="A34" s="18" t="s">
        <v>32</v>
      </c>
      <c r="B34" s="12">
        <f t="shared" si="0"/>
        <v>2005</v>
      </c>
      <c r="C34" s="12" t="str">
        <f t="shared" si="1"/>
        <v/>
      </c>
    </row>
    <row r="35" spans="1:3" x14ac:dyDescent="0.3">
      <c r="A35" s="18" t="s">
        <v>33</v>
      </c>
      <c r="B35" s="12">
        <f t="shared" si="0"/>
        <v>2006</v>
      </c>
      <c r="C35" s="12" t="str">
        <f t="shared" si="1"/>
        <v/>
      </c>
    </row>
    <row r="36" spans="1:3" x14ac:dyDescent="0.3">
      <c r="A36" s="18" t="s">
        <v>34</v>
      </c>
      <c r="B36" s="12">
        <f t="shared" si="0"/>
        <v>2007</v>
      </c>
      <c r="C36" s="12" t="str">
        <f t="shared" si="1"/>
        <v/>
      </c>
    </row>
    <row r="37" spans="1:3" x14ac:dyDescent="0.3">
      <c r="A37" s="18" t="s">
        <v>35</v>
      </c>
      <c r="B37" s="12">
        <f t="shared" si="0"/>
        <v>2008</v>
      </c>
      <c r="C37" s="12" t="str">
        <f t="shared" si="1"/>
        <v/>
      </c>
    </row>
    <row r="38" spans="1:3" x14ac:dyDescent="0.3">
      <c r="A38" s="18" t="s">
        <v>36</v>
      </c>
      <c r="B38" s="12">
        <f t="shared" si="0"/>
        <v>2009</v>
      </c>
      <c r="C38" s="12" t="str">
        <f t="shared" si="1"/>
        <v/>
      </c>
    </row>
    <row r="39" spans="1:3" x14ac:dyDescent="0.3">
      <c r="A39" s="18" t="s">
        <v>37</v>
      </c>
      <c r="B39" s="12">
        <f t="shared" si="0"/>
        <v>2010</v>
      </c>
      <c r="C39" s="12" t="str">
        <f t="shared" si="1"/>
        <v/>
      </c>
    </row>
    <row r="40" spans="1:3" x14ac:dyDescent="0.3">
      <c r="A40" s="18" t="s">
        <v>38</v>
      </c>
      <c r="B40" s="12">
        <f t="shared" si="0"/>
        <v>2011</v>
      </c>
      <c r="C40" s="12" t="str">
        <f t="shared" si="1"/>
        <v/>
      </c>
    </row>
    <row r="41" spans="1:3" x14ac:dyDescent="0.3">
      <c r="A41" s="18" t="s">
        <v>39</v>
      </c>
      <c r="B41" s="12">
        <f t="shared" si="0"/>
        <v>2012</v>
      </c>
      <c r="C41" s="12" t="str">
        <f t="shared" si="1"/>
        <v/>
      </c>
    </row>
    <row r="42" spans="1:3" x14ac:dyDescent="0.3">
      <c r="A42" s="18" t="s">
        <v>40</v>
      </c>
      <c r="B42" s="12">
        <f t="shared" si="0"/>
        <v>2013</v>
      </c>
      <c r="C42" s="12" t="str">
        <f t="shared" si="1"/>
        <v/>
      </c>
    </row>
    <row r="43" spans="1:3" x14ac:dyDescent="0.3">
      <c r="A43" s="18" t="s">
        <v>50</v>
      </c>
      <c r="B43" s="12">
        <f t="shared" si="0"/>
        <v>2014</v>
      </c>
      <c r="C43" s="12" t="str">
        <f t="shared" si="1"/>
        <v/>
      </c>
    </row>
    <row r="44" spans="1:3" x14ac:dyDescent="0.3">
      <c r="A44" s="18" t="s">
        <v>52</v>
      </c>
      <c r="B44" s="12">
        <f t="shared" ref="B44:B45" si="2">IF(A44&lt;&gt;0,VALUE(LEFT(TEXT(A44,"####"),4)),"")</f>
        <v>2015</v>
      </c>
      <c r="C44" s="12" t="str">
        <f t="shared" si="1"/>
        <v/>
      </c>
    </row>
    <row r="45" spans="1:3" x14ac:dyDescent="0.3">
      <c r="A45" s="18" t="s">
        <v>53</v>
      </c>
      <c r="B45" s="12">
        <f t="shared" si="2"/>
        <v>2016</v>
      </c>
      <c r="C45" s="12" t="str">
        <f t="shared" si="1"/>
        <v/>
      </c>
    </row>
    <row r="46" spans="1:3" x14ac:dyDescent="0.3">
      <c r="A46" s="18" t="s">
        <v>55</v>
      </c>
      <c r="B46" s="12">
        <f t="shared" ref="B46" si="3">IF(A46&lt;&gt;0,VALUE(LEFT(TEXT(A46,"####"),4)),"")</f>
        <v>2017</v>
      </c>
      <c r="C46" s="12" t="str">
        <f t="shared" si="1"/>
        <v/>
      </c>
    </row>
    <row r="47" spans="1:3" x14ac:dyDescent="0.3">
      <c r="A47" s="18" t="s">
        <v>56</v>
      </c>
      <c r="B47" s="12">
        <f t="shared" si="0"/>
        <v>2018</v>
      </c>
      <c r="C47" s="12" t="str">
        <f t="shared" si="1"/>
        <v/>
      </c>
    </row>
    <row r="48" spans="1:3" x14ac:dyDescent="0.3">
      <c r="A48" s="18" t="s">
        <v>58</v>
      </c>
      <c r="B48" s="12">
        <f t="shared" ref="B48" si="4">IF(A48&lt;&gt;0,VALUE(LEFT(TEXT(A48,"####"),4)),"")</f>
        <v>2019</v>
      </c>
      <c r="C48" s="12" t="str">
        <f t="shared" si="1"/>
        <v/>
      </c>
    </row>
    <row r="49" spans="1:3" x14ac:dyDescent="0.3">
      <c r="A49" s="18" t="s">
        <v>59</v>
      </c>
      <c r="B49" s="12">
        <f t="shared" ref="B49" si="5">IF(A49&lt;&gt;0,VALUE(LEFT(TEXT(A49,"####"),4)),"")</f>
        <v>2020</v>
      </c>
      <c r="C49" s="12" t="str">
        <f t="shared" si="1"/>
        <v/>
      </c>
    </row>
    <row r="50" spans="1:3" x14ac:dyDescent="0.3">
      <c r="A50" s="18" t="s">
        <v>60</v>
      </c>
      <c r="B50" s="12">
        <f t="shared" si="0"/>
        <v>2021</v>
      </c>
      <c r="C50" s="12" t="str">
        <f t="shared" si="1"/>
        <v/>
      </c>
    </row>
    <row r="51" spans="1:3" x14ac:dyDescent="0.3">
      <c r="A51" s="18" t="s">
        <v>61</v>
      </c>
      <c r="B51" s="12">
        <f t="shared" ref="B51:B52" si="6">IF(A51&lt;&gt;0,VALUE(LEFT(TEXT(A51,"####"),4)),"")</f>
        <v>2022</v>
      </c>
      <c r="C51" s="12" t="str">
        <f t="shared" si="1"/>
        <v/>
      </c>
    </row>
    <row r="52" spans="1:3" x14ac:dyDescent="0.3">
      <c r="A52" s="18" t="s">
        <v>63</v>
      </c>
      <c r="B52" s="12">
        <f t="shared" si="6"/>
        <v>2023</v>
      </c>
      <c r="C52" s="12" t="str">
        <f t="shared" si="1"/>
        <v/>
      </c>
    </row>
    <row r="53" spans="1:3" x14ac:dyDescent="0.3">
      <c r="A53" s="18" t="s">
        <v>64</v>
      </c>
      <c r="B53" s="12">
        <f t="shared" ref="B53" si="7">IF(A53&lt;&gt;0,VALUE(LEFT(TEXT(A53,"####"),4)),"")</f>
        <v>2024</v>
      </c>
      <c r="C53" s="12" t="str">
        <f t="shared" si="1"/>
        <v/>
      </c>
    </row>
    <row r="54" spans="1:3" x14ac:dyDescent="0.3">
      <c r="A54" s="18" t="s">
        <v>65</v>
      </c>
      <c r="B54" s="12">
        <f t="shared" ref="B54" si="8">IF(A54&lt;&gt;0,VALUE(LEFT(TEXT(A54,"####"),4)),"")</f>
        <v>2025</v>
      </c>
      <c r="C54" s="12" t="str">
        <f t="shared" si="1"/>
        <v/>
      </c>
    </row>
  </sheetData>
  <phoneticPr fontId="7" type="noConversion"/>
  <pageMargins left="0.7" right="0.7" top="0.78740157499999996" bottom="0.78740157499999996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LL_Zeitr_Sp_BDL</vt:lpstr>
      <vt:lpstr>Aktuelles_Jahr</vt:lpstr>
      <vt:lpstr>LL_Zeitr_Sp_BDL!Druckbereich</vt:lpstr>
      <vt:lpstr>Status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FrischmannG</dc:creator>
  <cp:lastModifiedBy>Perzy Cornelia | WKOE</cp:lastModifiedBy>
  <cp:lastPrinted>2018-01-10T14:37:16Z</cp:lastPrinted>
  <dcterms:created xsi:type="dcterms:W3CDTF">2010-01-13T11:16:11Z</dcterms:created>
  <dcterms:modified xsi:type="dcterms:W3CDTF">2026-01-07T13:04:29Z</dcterms:modified>
</cp:coreProperties>
</file>