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PK nach VG" sheetId="1" r:id="rId1"/>
    <sheet name="PK nach BttoLohn Std" sheetId="2" r:id="rId2"/>
  </sheets>
  <definedNames/>
  <calcPr fullCalcOnLoad="1"/>
</workbook>
</file>

<file path=xl/comments1.xml><?xml version="1.0" encoding="utf-8"?>
<comments xmlns="http://schemas.openxmlformats.org/spreadsheetml/2006/main">
  <authors>
    <author>Buchhaltung</author>
  </authors>
  <commentList>
    <comment ref="G5" authorId="0">
      <text>
        <r>
          <rPr>
            <b/>
            <sz val="9"/>
            <rFont val="Tahoma"/>
            <family val="2"/>
          </rPr>
          <t>Buchhaltung:</t>
        </r>
        <r>
          <rPr>
            <sz val="9"/>
            <rFont val="Tahoma"/>
            <family val="2"/>
          </rPr>
          <t xml:space="preserve">
Anwesenheitszeit Mitarbeiter in Prozent</t>
        </r>
      </text>
    </comment>
    <comment ref="F76" authorId="0">
      <text>
        <r>
          <rPr>
            <b/>
            <sz val="9"/>
            <rFont val="Tahoma"/>
            <family val="2"/>
          </rPr>
          <t>Buchhaltung:</t>
        </r>
        <r>
          <rPr>
            <sz val="9"/>
            <rFont val="Tahoma"/>
            <family val="2"/>
          </rPr>
          <t xml:space="preserve">
Anwesenheitszeit Mitarbeiter in Prozent</t>
        </r>
      </text>
    </comment>
  </commentList>
</comments>
</file>

<file path=xl/comments2.xml><?xml version="1.0" encoding="utf-8"?>
<comments xmlns="http://schemas.openxmlformats.org/spreadsheetml/2006/main">
  <authors>
    <author>Buchhaltung</author>
  </authors>
  <commentList>
    <comment ref="H5" authorId="0">
      <text>
        <r>
          <rPr>
            <b/>
            <sz val="9"/>
            <rFont val="Tahoma"/>
            <family val="2"/>
          </rPr>
          <t>Buchhaltung:</t>
        </r>
        <r>
          <rPr>
            <sz val="9"/>
            <rFont val="Tahoma"/>
            <family val="2"/>
          </rPr>
          <t xml:space="preserve">
Anwesenheitszeit in Prozent
</t>
        </r>
      </text>
    </comment>
  </commentList>
</comments>
</file>

<file path=xl/sharedStrings.xml><?xml version="1.0" encoding="utf-8"?>
<sst xmlns="http://schemas.openxmlformats.org/spreadsheetml/2006/main" count="80" uniqueCount="62">
  <si>
    <t>p.Jahr</t>
  </si>
  <si>
    <t>Betrieb</t>
  </si>
  <si>
    <t>Stunde</t>
  </si>
  <si>
    <t>p.Monat</t>
  </si>
  <si>
    <t>VG1 bis 6 Dienstjahr</t>
  </si>
  <si>
    <t>VG1 bis 9 Dienstjahr</t>
  </si>
  <si>
    <t>VG1 ab 10 Dienstjahr</t>
  </si>
  <si>
    <t>Anwesend</t>
  </si>
  <si>
    <t>VG2 bis 3 Dienstjahr</t>
  </si>
  <si>
    <t>VG2 bis 6 Dienstjahr</t>
  </si>
  <si>
    <t>VG2 bis 9 Dienstjahr</t>
  </si>
  <si>
    <t>VG2 ab 10 Dienstjahr</t>
  </si>
  <si>
    <t>VG3 bis 3 Dienstjahr</t>
  </si>
  <si>
    <t>VG3 bis 6 Dienstjahr</t>
  </si>
  <si>
    <t>VG3 bis 9 Dienstjahr</t>
  </si>
  <si>
    <t>VG3 ab 10 Dienstjahr</t>
  </si>
  <si>
    <t>VG4 bis 3 Dienstjahr</t>
  </si>
  <si>
    <t>VG4 bis 6 Dienstjahr</t>
  </si>
  <si>
    <t>VG4 bis 9 Dienstjahr</t>
  </si>
  <si>
    <t>VG4 ab 10 Dienstjahr</t>
  </si>
  <si>
    <t>VG5 bis 3 Dienstjahr</t>
  </si>
  <si>
    <t>VG5 bis 6 Dienstjahr</t>
  </si>
  <si>
    <t>VG5 bis 9 Dienstjahr</t>
  </si>
  <si>
    <t>VG5 ab 10 Dienstjahr</t>
  </si>
  <si>
    <t>VG6 bis 3 Dienstjahr</t>
  </si>
  <si>
    <t>VG6 bis 6 Dienstjahr</t>
  </si>
  <si>
    <t>VG6 bis 9 Dienstjahr</t>
  </si>
  <si>
    <t>VG6 ab 10 Dienstjahr</t>
  </si>
  <si>
    <t>Gesamtkosten</t>
  </si>
  <si>
    <t xml:space="preserve"> p.Jahr</t>
  </si>
  <si>
    <t xml:space="preserve">Kosten </t>
  </si>
  <si>
    <t>Kosten</t>
  </si>
  <si>
    <t xml:space="preserve"> p.Std</t>
  </si>
  <si>
    <t>Übersicht Personalkosten auf Basis Bruttolohn per Stunde</t>
  </si>
  <si>
    <t>Übersicht Personalkosten auf Basis Kollektivvertrag Verwendungsgruppe</t>
  </si>
  <si>
    <t xml:space="preserve">10 Überstunden </t>
  </si>
  <si>
    <t>20 Überstunden</t>
  </si>
  <si>
    <t>plus 1,50 Euro auf Kosten p.Std Anwesend</t>
  </si>
  <si>
    <t>plus 3,00 Euro auf Kosten p.Std Anwesend</t>
  </si>
  <si>
    <t>Fluktuationsaufschlag 5%-10% auf Kosten p.Std.Anwesend</t>
  </si>
  <si>
    <t>Angestellte</t>
  </si>
  <si>
    <t>Fluktuations</t>
  </si>
  <si>
    <t>Anwesenheit:</t>
  </si>
  <si>
    <t>Stundenlohn</t>
  </si>
  <si>
    <t xml:space="preserve">Lohnkosten </t>
  </si>
  <si>
    <t>Lohn</t>
  </si>
  <si>
    <t>Lohnkosten</t>
  </si>
  <si>
    <t>10 Üstd</t>
  </si>
  <si>
    <t>brutto</t>
  </si>
  <si>
    <t>pro Monat</t>
  </si>
  <si>
    <t>pro Jahr</t>
  </si>
  <si>
    <t>pro Anwesenheitsstunde</t>
  </si>
  <si>
    <t>aufschlag</t>
  </si>
  <si>
    <t>plus</t>
  </si>
  <si>
    <t>netto</t>
  </si>
  <si>
    <t>für Betrieb</t>
  </si>
  <si>
    <t>Brutto</t>
  </si>
  <si>
    <t>Netto</t>
  </si>
  <si>
    <t>Anwesenheitsstunden/Jahr:</t>
  </si>
  <si>
    <t>20 Üstd</t>
  </si>
  <si>
    <t>Gemäß Kollektivvertrag 2022</t>
  </si>
  <si>
    <t>VG1 bis 3 Dienstjahr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</si>
</sst>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[$-C07]dddd\,\ dd\.\ mmmm\ yyyy"/>
    <numFmt numFmtId="188" formatCode="#,##0.00_ ;[Red]\-#,##0.00\ "/>
    <numFmt numFmtId="189" formatCode="#,##0_ ;[Red]\-#,##0\ "/>
    <numFmt numFmtId="190" formatCode="_-* #,##0.00\ [$€-C07]_-;\-* #,##0.00\ [$€-C07]_-;_-* &quot;-&quot;??\ [$€-C07]_-;_-@_-"/>
    <numFmt numFmtId="191" formatCode="#,##0_ ;\-#,##0\ "/>
    <numFmt numFmtId="192" formatCode="#,##0.00\ [$€];[Red]\-#,##0.00\ [$€]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0.00000000"/>
    <numFmt numFmtId="198" formatCode="0.000000000"/>
    <numFmt numFmtId="199" formatCode="0.0000000000"/>
    <numFmt numFmtId="200" formatCode="0.00000000000"/>
    <numFmt numFmtId="201" formatCode="[$€-2]\ #,##0.00;[Red]\-[$€-2]\ #,##0.00"/>
    <numFmt numFmtId="202" formatCode="[$-C07]dddd\,\ d\.\ mmmm\ yyyy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5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8.5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MS Sans Serif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38" fillId="28" borderId="0" applyNumberFormat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48" fillId="33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3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0" fillId="33" borderId="0" xfId="0" applyNumberFormat="1" applyFill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33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3" xfId="0" applyFont="1" applyBorder="1" applyAlignment="1">
      <alignment/>
    </xf>
    <xf numFmtId="9" fontId="11" fillId="34" borderId="14" xfId="0" applyNumberFormat="1" applyFont="1" applyFill="1" applyBorder="1" applyAlignment="1" applyProtection="1">
      <alignment horizontal="center"/>
      <protection locked="0"/>
    </xf>
    <xf numFmtId="9" fontId="11" fillId="33" borderId="15" xfId="0" applyNumberFormat="1" applyFont="1" applyFill="1" applyBorder="1" applyAlignment="1">
      <alignment horizontal="center"/>
    </xf>
    <xf numFmtId="2" fontId="12" fillId="0" borderId="16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" fontId="13" fillId="33" borderId="19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12" fillId="0" borderId="21" xfId="0" applyNumberFormat="1" applyFont="1" applyBorder="1" applyAlignment="1">
      <alignment/>
    </xf>
    <xf numFmtId="2" fontId="12" fillId="0" borderId="22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11" fillId="0" borderId="25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9" fontId="11" fillId="0" borderId="26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9" fontId="13" fillId="33" borderId="26" xfId="0" applyNumberFormat="1" applyFont="1" applyFill="1" applyBorder="1" applyAlignment="1">
      <alignment horizontal="center"/>
    </xf>
    <xf numFmtId="201" fontId="1" fillId="0" borderId="23" xfId="0" applyNumberFormat="1" applyFont="1" applyBorder="1" applyAlignment="1">
      <alignment horizontal="center"/>
    </xf>
    <xf numFmtId="3" fontId="11" fillId="33" borderId="27" xfId="0" applyNumberFormat="1" applyFont="1" applyFill="1" applyBorder="1" applyAlignment="1">
      <alignment/>
    </xf>
    <xf numFmtId="4" fontId="11" fillId="33" borderId="27" xfId="0" applyNumberFormat="1" applyFont="1" applyFill="1" applyBorder="1" applyAlignment="1">
      <alignment/>
    </xf>
    <xf numFmtId="3" fontId="13" fillId="33" borderId="27" xfId="0" applyNumberFormat="1" applyFont="1" applyFill="1" applyBorder="1" applyAlignment="1">
      <alignment/>
    </xf>
    <xf numFmtId="2" fontId="13" fillId="33" borderId="27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4" fontId="11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2" fontId="13" fillId="33" borderId="0" xfId="0" applyNumberFormat="1" applyFont="1" applyFill="1" applyAlignment="1">
      <alignment/>
    </xf>
    <xf numFmtId="3" fontId="11" fillId="35" borderId="27" xfId="0" applyNumberFormat="1" applyFont="1" applyFill="1" applyBorder="1" applyAlignment="1">
      <alignment/>
    </xf>
    <xf numFmtId="4" fontId="11" fillId="35" borderId="27" xfId="0" applyNumberFormat="1" applyFont="1" applyFill="1" applyBorder="1" applyAlignment="1">
      <alignment/>
    </xf>
    <xf numFmtId="3" fontId="13" fillId="35" borderId="27" xfId="0" applyNumberFormat="1" applyFont="1" applyFill="1" applyBorder="1" applyAlignment="1">
      <alignment/>
    </xf>
    <xf numFmtId="2" fontId="13" fillId="35" borderId="27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24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/>
      <protection/>
    </xf>
    <xf numFmtId="2" fontId="13" fillId="36" borderId="27" xfId="0" applyNumberFormat="1" applyFont="1" applyFill="1" applyBorder="1" applyAlignment="1" applyProtection="1">
      <alignment/>
      <protection/>
    </xf>
    <xf numFmtId="3" fontId="11" fillId="36" borderId="27" xfId="0" applyNumberFormat="1" applyFont="1" applyFill="1" applyBorder="1" applyAlignment="1" applyProtection="1">
      <alignment/>
      <protection/>
    </xf>
    <xf numFmtId="3" fontId="13" fillId="36" borderId="27" xfId="0" applyNumberFormat="1" applyFont="1" applyFill="1" applyBorder="1" applyAlignment="1" applyProtection="1">
      <alignment/>
      <protection/>
    </xf>
    <xf numFmtId="2" fontId="13" fillId="36" borderId="27" xfId="0" applyNumberFormat="1" applyFont="1" applyFill="1" applyBorder="1" applyAlignment="1" applyProtection="1">
      <alignment horizontal="center"/>
      <protection/>
    </xf>
    <xf numFmtId="2" fontId="13" fillId="33" borderId="27" xfId="0" applyNumberFormat="1" applyFont="1" applyFill="1" applyBorder="1" applyAlignment="1" applyProtection="1">
      <alignment/>
      <protection/>
    </xf>
    <xf numFmtId="3" fontId="11" fillId="33" borderId="27" xfId="0" applyNumberFormat="1" applyFont="1" applyFill="1" applyBorder="1" applyAlignment="1" applyProtection="1">
      <alignment/>
      <protection/>
    </xf>
    <xf numFmtId="3" fontId="13" fillId="33" borderId="27" xfId="0" applyNumberFormat="1" applyFont="1" applyFill="1" applyBorder="1" applyAlignment="1" applyProtection="1">
      <alignment/>
      <protection/>
    </xf>
    <xf numFmtId="2" fontId="13" fillId="33" borderId="27" xfId="0" applyNumberFormat="1" applyFont="1" applyFill="1" applyBorder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2" fontId="12" fillId="0" borderId="16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2" fillId="0" borderId="21" xfId="0" applyNumberFormat="1" applyFont="1" applyBorder="1" applyAlignment="1" applyProtection="1">
      <alignment/>
      <protection/>
    </xf>
    <xf numFmtId="2" fontId="12" fillId="0" borderId="22" xfId="0" applyNumberFormat="1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/>
      <protection/>
    </xf>
    <xf numFmtId="0" fontId="11" fillId="0" borderId="28" xfId="0" applyFont="1" applyBorder="1" applyAlignment="1" applyProtection="1">
      <alignment horizontal="right"/>
      <protection/>
    </xf>
    <xf numFmtId="9" fontId="0" fillId="0" borderId="29" xfId="0" applyNumberFormat="1" applyBorder="1" applyAlignment="1">
      <alignment/>
    </xf>
    <xf numFmtId="0" fontId="11" fillId="0" borderId="30" xfId="0" applyFont="1" applyBorder="1" applyAlignment="1" applyProtection="1">
      <alignment horizontal="right"/>
      <protection/>
    </xf>
    <xf numFmtId="0" fontId="0" fillId="0" borderId="29" xfId="0" applyBorder="1" applyAlignment="1">
      <alignment/>
    </xf>
    <xf numFmtId="1" fontId="0" fillId="33" borderId="29" xfId="0" applyNumberFormat="1" applyFill="1" applyBorder="1" applyAlignment="1">
      <alignment/>
    </xf>
    <xf numFmtId="2" fontId="0" fillId="0" borderId="0" xfId="0" applyNumberFormat="1" applyAlignment="1" applyProtection="1">
      <alignment/>
      <protection locked="0"/>
    </xf>
    <xf numFmtId="9" fontId="0" fillId="34" borderId="31" xfId="0" applyNumberFormat="1" applyFill="1" applyBorder="1" applyAlignment="1" applyProtection="1">
      <alignment/>
      <protection locked="0"/>
    </xf>
    <xf numFmtId="0" fontId="10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57150</xdr:rowOff>
    </xdr:from>
    <xdr:to>
      <xdr:col>6</xdr:col>
      <xdr:colOff>1200150</xdr:colOff>
      <xdr:row>3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57150"/>
          <a:ext cx="1181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7</xdr:col>
      <xdr:colOff>438150</xdr:colOff>
      <xdr:row>2</xdr:row>
      <xdr:rowOff>190500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1181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8"/>
  <sheetViews>
    <sheetView showGridLines="0" tabSelected="1" zoomScalePageLayoutView="0" workbookViewId="0" topLeftCell="A1">
      <selection activeCell="G5" sqref="G5"/>
    </sheetView>
  </sheetViews>
  <sheetFormatPr defaultColWidth="11.421875" defaultRowHeight="12.75"/>
  <cols>
    <col min="1" max="1" width="43.421875" style="0" bestFit="1" customWidth="1"/>
    <col min="6" max="6" width="13.7109375" style="0" bestFit="1" customWidth="1"/>
    <col min="7" max="7" width="23.421875" style="0" bestFit="1" customWidth="1"/>
    <col min="8" max="8" width="12.140625" style="0" customWidth="1"/>
    <col min="9" max="9" width="10.8515625" style="0" customWidth="1"/>
    <col min="10" max="10" width="9.421875" style="0" customWidth="1"/>
  </cols>
  <sheetData>
    <row r="3" spans="1:6" ht="18.75" customHeight="1">
      <c r="A3" s="103" t="s">
        <v>34</v>
      </c>
      <c r="B3" s="103"/>
      <c r="C3" s="103"/>
      <c r="D3" s="103"/>
      <c r="E3" s="103"/>
      <c r="F3" s="103"/>
    </row>
    <row r="4" ht="13.5" customHeight="1" thickBot="1">
      <c r="B4" s="15"/>
    </row>
    <row r="5" spans="1:8" ht="12.75">
      <c r="A5" s="21" t="s">
        <v>39</v>
      </c>
      <c r="B5" s="22"/>
      <c r="C5" s="22"/>
      <c r="D5" s="23"/>
      <c r="F5" s="24" t="s">
        <v>42</v>
      </c>
      <c r="G5" s="25">
        <v>0.8</v>
      </c>
      <c r="H5" s="26">
        <v>1</v>
      </c>
    </row>
    <row r="6" spans="1:8" ht="13.5" thickBot="1">
      <c r="A6" s="27" t="s">
        <v>35</v>
      </c>
      <c r="B6" s="28" t="s">
        <v>37</v>
      </c>
      <c r="C6" s="29"/>
      <c r="D6" s="30"/>
      <c r="F6" s="31" t="s">
        <v>42</v>
      </c>
      <c r="G6" s="32">
        <f>H6*G5</f>
        <v>1660.8000000000002</v>
      </c>
      <c r="H6" s="33">
        <f>173*12</f>
        <v>2076</v>
      </c>
    </row>
    <row r="7" spans="1:7" ht="13.5" thickBot="1">
      <c r="A7" s="34" t="s">
        <v>36</v>
      </c>
      <c r="B7" s="35" t="s">
        <v>38</v>
      </c>
      <c r="C7" s="36"/>
      <c r="D7" s="37"/>
      <c r="E7" s="29"/>
      <c r="F7" s="29"/>
      <c r="G7" s="29"/>
    </row>
    <row r="8" spans="1:4" ht="12.75">
      <c r="A8" s="17"/>
      <c r="B8" s="17"/>
      <c r="D8" s="18"/>
    </row>
    <row r="9" spans="1:7" ht="12.75">
      <c r="A9" s="7"/>
      <c r="B9" s="3"/>
      <c r="F9" s="7"/>
      <c r="G9" s="7"/>
    </row>
    <row r="10" spans="1:7" ht="12.75">
      <c r="A10" s="5"/>
      <c r="B10" s="3"/>
      <c r="C10" s="1"/>
      <c r="D10" s="1"/>
      <c r="F10" s="7"/>
      <c r="G10" s="12"/>
    </row>
    <row r="11" spans="1:7" ht="12.75">
      <c r="A11" s="5"/>
      <c r="B11" s="3"/>
      <c r="C11" s="1"/>
      <c r="D11" s="1"/>
      <c r="F11" s="7"/>
      <c r="G11" s="12"/>
    </row>
    <row r="12" spans="1:7" ht="13.5" thickBot="1">
      <c r="A12" s="5"/>
      <c r="B12" s="3"/>
      <c r="C12" s="1"/>
      <c r="D12" s="1"/>
      <c r="F12" s="7"/>
      <c r="G12" s="12"/>
    </row>
    <row r="13" spans="1:10" ht="12.75">
      <c r="A13" s="38" t="s">
        <v>60</v>
      </c>
      <c r="B13" s="39" t="s">
        <v>43</v>
      </c>
      <c r="C13" s="40" t="s">
        <v>44</v>
      </c>
      <c r="D13" s="40" t="s">
        <v>45</v>
      </c>
      <c r="E13" s="40" t="s">
        <v>46</v>
      </c>
      <c r="F13" s="38" t="s">
        <v>28</v>
      </c>
      <c r="G13" s="41" t="s">
        <v>30</v>
      </c>
      <c r="H13" s="42" t="s">
        <v>41</v>
      </c>
      <c r="I13" s="43" t="s">
        <v>47</v>
      </c>
      <c r="J13" s="43" t="s">
        <v>59</v>
      </c>
    </row>
    <row r="14" spans="1:10" ht="12.75">
      <c r="A14" s="44"/>
      <c r="B14" s="45" t="s">
        <v>48</v>
      </c>
      <c r="C14" s="46" t="s">
        <v>49</v>
      </c>
      <c r="D14" s="46" t="s">
        <v>49</v>
      </c>
      <c r="E14" s="46" t="s">
        <v>50</v>
      </c>
      <c r="F14" s="47" t="s">
        <v>50</v>
      </c>
      <c r="G14" s="48" t="s">
        <v>51</v>
      </c>
      <c r="H14" s="49" t="s">
        <v>52</v>
      </c>
      <c r="I14" s="50" t="s">
        <v>53</v>
      </c>
      <c r="J14" s="50" t="s">
        <v>53</v>
      </c>
    </row>
    <row r="15" spans="1:10" ht="13.5" thickBot="1">
      <c r="A15" s="51"/>
      <c r="B15" s="52"/>
      <c r="C15" s="53" t="s">
        <v>48</v>
      </c>
      <c r="D15" s="53" t="s">
        <v>54</v>
      </c>
      <c r="E15" s="53" t="s">
        <v>48</v>
      </c>
      <c r="F15" s="54" t="s">
        <v>55</v>
      </c>
      <c r="G15" s="55" t="s">
        <v>55</v>
      </c>
      <c r="H15" s="56">
        <v>0.1</v>
      </c>
      <c r="I15" s="57">
        <v>1.5</v>
      </c>
      <c r="J15" s="57">
        <v>3</v>
      </c>
    </row>
    <row r="16" spans="1:10" ht="12.75">
      <c r="A16" s="58" t="s">
        <v>61</v>
      </c>
      <c r="B16" s="59">
        <f>C16/173</f>
        <v>9.479768786127167</v>
      </c>
      <c r="C16" s="58">
        <v>1640</v>
      </c>
      <c r="D16" s="58">
        <f>C16*0.79</f>
        <v>1295.6000000000001</v>
      </c>
      <c r="E16" s="58">
        <f>C16*14</f>
        <v>22960</v>
      </c>
      <c r="F16" s="60">
        <f>E16*1.32</f>
        <v>30307.2</v>
      </c>
      <c r="G16" s="61">
        <f>F16/G$6</f>
        <v>18.248554913294797</v>
      </c>
      <c r="H16" s="61">
        <f>G16*1.1</f>
        <v>20.073410404624276</v>
      </c>
      <c r="I16" s="61">
        <f aca="true" t="shared" si="0" ref="I16:I44">H16+1.5</f>
        <v>21.573410404624276</v>
      </c>
      <c r="J16" s="61">
        <f aca="true" t="shared" si="1" ref="J16:J44">H16+3</f>
        <v>23.073410404624276</v>
      </c>
    </row>
    <row r="17" spans="1:10" ht="12.75">
      <c r="A17" s="58" t="s">
        <v>4</v>
      </c>
      <c r="B17" s="59">
        <f>C17/173</f>
        <v>9.734104046242775</v>
      </c>
      <c r="C17" s="58">
        <v>1684</v>
      </c>
      <c r="D17" s="58">
        <f>C17*0.79</f>
        <v>1330.3600000000001</v>
      </c>
      <c r="E17" s="58">
        <f>C17*14</f>
        <v>23576</v>
      </c>
      <c r="F17" s="60">
        <f>E17*1.32</f>
        <v>31120.32</v>
      </c>
      <c r="G17" s="61">
        <f>F17/G$6</f>
        <v>18.738150289017337</v>
      </c>
      <c r="H17" s="61">
        <f>G17*1.1</f>
        <v>20.611965317919072</v>
      </c>
      <c r="I17" s="61">
        <f t="shared" si="0"/>
        <v>22.111965317919072</v>
      </c>
      <c r="J17" s="61">
        <f t="shared" si="1"/>
        <v>23.611965317919072</v>
      </c>
    </row>
    <row r="18" spans="1:10" ht="12.75">
      <c r="A18" s="58" t="s">
        <v>5</v>
      </c>
      <c r="B18" s="59">
        <f>C18/173</f>
        <v>9.988439306358382</v>
      </c>
      <c r="C18" s="58">
        <v>1728</v>
      </c>
      <c r="D18" s="58">
        <f>C18*0.79</f>
        <v>1365.1200000000001</v>
      </c>
      <c r="E18" s="58">
        <f>C18*14</f>
        <v>24192</v>
      </c>
      <c r="F18" s="60">
        <f>E18*1.32</f>
        <v>31933.440000000002</v>
      </c>
      <c r="G18" s="61">
        <f>F18/G$6</f>
        <v>19.227745664739885</v>
      </c>
      <c r="H18" s="61">
        <f>G18*1.1</f>
        <v>21.150520231213875</v>
      </c>
      <c r="I18" s="61">
        <f t="shared" si="0"/>
        <v>22.650520231213875</v>
      </c>
      <c r="J18" s="61">
        <f t="shared" si="1"/>
        <v>24.150520231213875</v>
      </c>
    </row>
    <row r="19" spans="1:10" ht="12.75">
      <c r="A19" s="58" t="s">
        <v>6</v>
      </c>
      <c r="B19" s="59">
        <f>C19/173</f>
        <v>10.236994219653178</v>
      </c>
      <c r="C19" s="58">
        <v>1771</v>
      </c>
      <c r="D19" s="58">
        <f>C19*0.79</f>
        <v>1399.0900000000001</v>
      </c>
      <c r="E19" s="58">
        <f>C19*14</f>
        <v>24794</v>
      </c>
      <c r="F19" s="60">
        <f>E19*1.32</f>
        <v>32728.08</v>
      </c>
      <c r="G19" s="61">
        <f>F19/G$6</f>
        <v>19.706213872832368</v>
      </c>
      <c r="H19" s="61">
        <f>G19*1.1</f>
        <v>21.676835260115606</v>
      </c>
      <c r="I19" s="61">
        <f t="shared" si="0"/>
        <v>23.176835260115606</v>
      </c>
      <c r="J19" s="61">
        <f t="shared" si="1"/>
        <v>24.676835260115606</v>
      </c>
    </row>
    <row r="20" spans="1:10" ht="12.75">
      <c r="A20" s="62"/>
      <c r="B20" s="63"/>
      <c r="C20" s="63"/>
      <c r="D20" s="62"/>
      <c r="E20" s="62"/>
      <c r="F20" s="64"/>
      <c r="G20" s="65"/>
      <c r="H20" s="61"/>
      <c r="I20" s="61"/>
      <c r="J20" s="65"/>
    </row>
    <row r="21" spans="1:10" ht="12.75">
      <c r="A21" s="66" t="s">
        <v>8</v>
      </c>
      <c r="B21" s="67">
        <f>C21/173</f>
        <v>9.734104046242775</v>
      </c>
      <c r="C21" s="66">
        <v>1684</v>
      </c>
      <c r="D21" s="66">
        <f>C21*0.79</f>
        <v>1330.3600000000001</v>
      </c>
      <c r="E21" s="66">
        <f>C21*14</f>
        <v>23576</v>
      </c>
      <c r="F21" s="68">
        <f>E21*1.32</f>
        <v>31120.32</v>
      </c>
      <c r="G21" s="69">
        <f>F21/G$6</f>
        <v>18.738150289017337</v>
      </c>
      <c r="H21" s="61">
        <f>G21*1.1</f>
        <v>20.611965317919072</v>
      </c>
      <c r="I21" s="61">
        <f t="shared" si="0"/>
        <v>22.111965317919072</v>
      </c>
      <c r="J21" s="69">
        <f t="shared" si="1"/>
        <v>23.611965317919072</v>
      </c>
    </row>
    <row r="22" spans="1:10" ht="12.75">
      <c r="A22" s="58" t="s">
        <v>9</v>
      </c>
      <c r="B22" s="59">
        <f>C22/173</f>
        <v>10.098265895953757</v>
      </c>
      <c r="C22" s="58">
        <v>1747</v>
      </c>
      <c r="D22" s="58">
        <f>C22*0.79</f>
        <v>1380.13</v>
      </c>
      <c r="E22" s="58">
        <f>C22*14</f>
        <v>24458</v>
      </c>
      <c r="F22" s="60">
        <f>E22*1.32</f>
        <v>32284.56</v>
      </c>
      <c r="G22" s="61">
        <f>F22/G$6</f>
        <v>19.43916184971098</v>
      </c>
      <c r="H22" s="61">
        <f>G22*1.1</f>
        <v>21.383078034682082</v>
      </c>
      <c r="I22" s="61">
        <f t="shared" si="0"/>
        <v>22.883078034682082</v>
      </c>
      <c r="J22" s="61">
        <f t="shared" si="1"/>
        <v>24.383078034682082</v>
      </c>
    </row>
    <row r="23" spans="1:10" ht="12.75">
      <c r="A23" s="58" t="s">
        <v>10</v>
      </c>
      <c r="B23" s="59">
        <f>C23/173</f>
        <v>10.45664739884393</v>
      </c>
      <c r="C23" s="58">
        <v>1809</v>
      </c>
      <c r="D23" s="58">
        <f>C23*0.79</f>
        <v>1429.1100000000001</v>
      </c>
      <c r="E23" s="58">
        <f>C23*14</f>
        <v>25326</v>
      </c>
      <c r="F23" s="60">
        <f>E23*1.32</f>
        <v>33430.32</v>
      </c>
      <c r="G23" s="61">
        <f>F23/G$6</f>
        <v>20.129046242774564</v>
      </c>
      <c r="H23" s="61">
        <f>G23*1.1</f>
        <v>22.14195086705202</v>
      </c>
      <c r="I23" s="61">
        <f t="shared" si="0"/>
        <v>23.64195086705202</v>
      </c>
      <c r="J23" s="61">
        <f t="shared" si="1"/>
        <v>25.14195086705202</v>
      </c>
    </row>
    <row r="24" spans="1:10" ht="12.75">
      <c r="A24" s="58" t="s">
        <v>11</v>
      </c>
      <c r="B24" s="59">
        <f>C24/173</f>
        <v>10.815028901734104</v>
      </c>
      <c r="C24" s="58">
        <v>1871</v>
      </c>
      <c r="D24" s="58">
        <f>C24*0.79</f>
        <v>1478.0900000000001</v>
      </c>
      <c r="E24" s="58">
        <f>C24*14</f>
        <v>26194</v>
      </c>
      <c r="F24" s="60">
        <f>E24*1.32</f>
        <v>34576.08</v>
      </c>
      <c r="G24" s="61">
        <f>F24/G$6</f>
        <v>20.81893063583815</v>
      </c>
      <c r="H24" s="61">
        <f>G24*1.1</f>
        <v>22.900823699421966</v>
      </c>
      <c r="I24" s="61">
        <f t="shared" si="0"/>
        <v>24.400823699421966</v>
      </c>
      <c r="J24" s="61">
        <f t="shared" si="1"/>
        <v>25.900823699421966</v>
      </c>
    </row>
    <row r="25" spans="1:10" ht="12.75">
      <c r="A25" s="62" t="s">
        <v>40</v>
      </c>
      <c r="B25" s="63"/>
      <c r="C25" s="62"/>
      <c r="D25" s="62"/>
      <c r="E25" s="62"/>
      <c r="F25" s="64"/>
      <c r="G25" s="65"/>
      <c r="H25" s="61"/>
      <c r="I25" s="61"/>
      <c r="J25" s="65"/>
    </row>
    <row r="26" spans="1:10" ht="12.75">
      <c r="A26" s="58" t="s">
        <v>12</v>
      </c>
      <c r="B26" s="59">
        <f aca="true" t="shared" si="2" ref="B26:B34">C26/173</f>
        <v>9.988439306358382</v>
      </c>
      <c r="C26" s="58">
        <v>1728</v>
      </c>
      <c r="D26" s="58">
        <f aca="true" t="shared" si="3" ref="D26:D34">C26*0.79</f>
        <v>1365.1200000000001</v>
      </c>
      <c r="E26" s="58">
        <f aca="true" t="shared" si="4" ref="E26:E34">C26*14</f>
        <v>24192</v>
      </c>
      <c r="F26" s="60">
        <f aca="true" t="shared" si="5" ref="F26:F34">E26*1.32</f>
        <v>31933.440000000002</v>
      </c>
      <c r="G26" s="61">
        <f>F26/G$6</f>
        <v>19.227745664739885</v>
      </c>
      <c r="H26" s="61">
        <f>G26*1.1</f>
        <v>21.150520231213875</v>
      </c>
      <c r="I26" s="61">
        <f t="shared" si="0"/>
        <v>22.650520231213875</v>
      </c>
      <c r="J26" s="61">
        <f t="shared" si="1"/>
        <v>24.150520231213875</v>
      </c>
    </row>
    <row r="27" spans="1:10" ht="12.75">
      <c r="A27" s="58" t="s">
        <v>13</v>
      </c>
      <c r="B27" s="59">
        <f t="shared" si="2"/>
        <v>10.410404624277456</v>
      </c>
      <c r="C27" s="58">
        <v>1801</v>
      </c>
      <c r="D27" s="58">
        <f t="shared" si="3"/>
        <v>1422.79</v>
      </c>
      <c r="E27" s="58">
        <f t="shared" si="4"/>
        <v>25214</v>
      </c>
      <c r="F27" s="60">
        <f t="shared" si="5"/>
        <v>33282.48</v>
      </c>
      <c r="G27" s="61">
        <f>F27/G$6</f>
        <v>20.040028901734104</v>
      </c>
      <c r="H27" s="61">
        <f>G27*1.1</f>
        <v>22.044031791907518</v>
      </c>
      <c r="I27" s="61">
        <f t="shared" si="0"/>
        <v>23.544031791907518</v>
      </c>
      <c r="J27" s="61">
        <f t="shared" si="1"/>
        <v>25.044031791907518</v>
      </c>
    </row>
    <row r="28" spans="1:10" ht="12.75">
      <c r="A28" s="58" t="s">
        <v>14</v>
      </c>
      <c r="B28" s="59">
        <f t="shared" si="2"/>
        <v>10.83815028901734</v>
      </c>
      <c r="C28" s="58">
        <v>1875</v>
      </c>
      <c r="D28" s="58">
        <f t="shared" si="3"/>
        <v>1481.25</v>
      </c>
      <c r="E28" s="58">
        <f t="shared" si="4"/>
        <v>26250</v>
      </c>
      <c r="F28" s="60">
        <f t="shared" si="5"/>
        <v>34650</v>
      </c>
      <c r="G28" s="61">
        <f>F28/G$6</f>
        <v>20.86343930635838</v>
      </c>
      <c r="H28" s="61">
        <f>G28*1.1</f>
        <v>22.94978323699422</v>
      </c>
      <c r="I28" s="61">
        <f t="shared" si="0"/>
        <v>24.44978323699422</v>
      </c>
      <c r="J28" s="61">
        <f t="shared" si="1"/>
        <v>25.94978323699422</v>
      </c>
    </row>
    <row r="29" spans="1:10" ht="12.75">
      <c r="A29" s="58" t="s">
        <v>15</v>
      </c>
      <c r="B29" s="59">
        <f t="shared" si="2"/>
        <v>11.260115606936417</v>
      </c>
      <c r="C29" s="58">
        <v>1948</v>
      </c>
      <c r="D29" s="58">
        <f t="shared" si="3"/>
        <v>1538.92</v>
      </c>
      <c r="E29" s="58">
        <f t="shared" si="4"/>
        <v>27272</v>
      </c>
      <c r="F29" s="60">
        <f t="shared" si="5"/>
        <v>35999.04</v>
      </c>
      <c r="G29" s="61">
        <f>F29/G$6</f>
        <v>21.6757225433526</v>
      </c>
      <c r="H29" s="61">
        <f>G29*1.1</f>
        <v>23.84329479768786</v>
      </c>
      <c r="I29" s="61">
        <f t="shared" si="0"/>
        <v>25.34329479768786</v>
      </c>
      <c r="J29" s="61">
        <f t="shared" si="1"/>
        <v>26.84329479768786</v>
      </c>
    </row>
    <row r="30" spans="1:10" ht="12.75">
      <c r="A30" s="62"/>
      <c r="B30" s="63"/>
      <c r="C30" s="62"/>
      <c r="D30" s="62"/>
      <c r="E30" s="62"/>
      <c r="F30" s="64"/>
      <c r="G30" s="65"/>
      <c r="H30" s="61"/>
      <c r="I30" s="61"/>
      <c r="J30" s="65"/>
    </row>
    <row r="31" spans="1:10" ht="12.75">
      <c r="A31" s="58" t="s">
        <v>16</v>
      </c>
      <c r="B31" s="59">
        <f t="shared" si="2"/>
        <v>10.23121387283237</v>
      </c>
      <c r="C31" s="58">
        <v>1770</v>
      </c>
      <c r="D31" s="58">
        <f t="shared" si="3"/>
        <v>1398.3</v>
      </c>
      <c r="E31" s="58">
        <f t="shared" si="4"/>
        <v>24780</v>
      </c>
      <c r="F31" s="60">
        <f t="shared" si="5"/>
        <v>32709.600000000002</v>
      </c>
      <c r="G31" s="61">
        <f>F31/G$6</f>
        <v>19.69508670520231</v>
      </c>
      <c r="H31" s="61">
        <f>G31*1.1</f>
        <v>21.664595375722545</v>
      </c>
      <c r="I31" s="61">
        <f t="shared" si="0"/>
        <v>23.164595375722545</v>
      </c>
      <c r="J31" s="61">
        <f t="shared" si="1"/>
        <v>24.664595375722545</v>
      </c>
    </row>
    <row r="32" spans="1:10" ht="12.75">
      <c r="A32" s="58" t="s">
        <v>17</v>
      </c>
      <c r="B32" s="59">
        <f t="shared" si="2"/>
        <v>10.716763005780347</v>
      </c>
      <c r="C32" s="58">
        <v>1854</v>
      </c>
      <c r="D32" s="58">
        <f t="shared" si="3"/>
        <v>1464.66</v>
      </c>
      <c r="E32" s="58">
        <f t="shared" si="4"/>
        <v>25956</v>
      </c>
      <c r="F32" s="60">
        <f t="shared" si="5"/>
        <v>34261.92</v>
      </c>
      <c r="G32" s="61">
        <f>F32/G$6</f>
        <v>20.629768786127165</v>
      </c>
      <c r="H32" s="61">
        <f>G32*1.1</f>
        <v>22.692745664739885</v>
      </c>
      <c r="I32" s="61">
        <f t="shared" si="0"/>
        <v>24.192745664739885</v>
      </c>
      <c r="J32" s="61">
        <f t="shared" si="1"/>
        <v>25.692745664739885</v>
      </c>
    </row>
    <row r="33" spans="1:10" ht="12.75">
      <c r="A33" s="58" t="s">
        <v>18</v>
      </c>
      <c r="B33" s="59">
        <f t="shared" si="2"/>
        <v>11.208092485549132</v>
      </c>
      <c r="C33" s="58">
        <v>1939</v>
      </c>
      <c r="D33" s="58">
        <f t="shared" si="3"/>
        <v>1531.8100000000002</v>
      </c>
      <c r="E33" s="58">
        <f t="shared" si="4"/>
        <v>27146</v>
      </c>
      <c r="F33" s="60">
        <f t="shared" si="5"/>
        <v>35832.72</v>
      </c>
      <c r="G33" s="61">
        <f>F33/G$6</f>
        <v>21.575578034682078</v>
      </c>
      <c r="H33" s="61">
        <f>G33*1.1</f>
        <v>23.733135838150286</v>
      </c>
      <c r="I33" s="61">
        <f t="shared" si="0"/>
        <v>25.233135838150286</v>
      </c>
      <c r="J33" s="61">
        <f t="shared" si="1"/>
        <v>26.733135838150286</v>
      </c>
    </row>
    <row r="34" spans="1:10" ht="12.75">
      <c r="A34" s="58" t="s">
        <v>19</v>
      </c>
      <c r="B34" s="59">
        <f t="shared" si="2"/>
        <v>11.693641618497109</v>
      </c>
      <c r="C34" s="58">
        <v>2023</v>
      </c>
      <c r="D34" s="58">
        <f t="shared" si="3"/>
        <v>1598.17</v>
      </c>
      <c r="E34" s="58">
        <f t="shared" si="4"/>
        <v>28322</v>
      </c>
      <c r="F34" s="60">
        <f t="shared" si="5"/>
        <v>37385.04</v>
      </c>
      <c r="G34" s="61">
        <f>F34/G$6</f>
        <v>22.510260115606936</v>
      </c>
      <c r="H34" s="61">
        <f>G34*1.1</f>
        <v>24.761286127167633</v>
      </c>
      <c r="I34" s="61">
        <f t="shared" si="0"/>
        <v>26.261286127167633</v>
      </c>
      <c r="J34" s="61">
        <f t="shared" si="1"/>
        <v>27.761286127167633</v>
      </c>
    </row>
    <row r="35" spans="1:10" ht="12.75">
      <c r="A35" s="70"/>
      <c r="B35" s="70"/>
      <c r="C35" s="70"/>
      <c r="D35" s="70"/>
      <c r="E35" s="70"/>
      <c r="F35" s="71"/>
      <c r="G35" s="71"/>
      <c r="H35" s="61"/>
      <c r="I35" s="61"/>
      <c r="J35" s="65"/>
    </row>
    <row r="36" spans="1:10" ht="12.75">
      <c r="A36" s="58" t="s">
        <v>20</v>
      </c>
      <c r="B36" s="59">
        <f aca="true" t="shared" si="6" ref="B36:B44">C36/173</f>
        <v>11.052023121387283</v>
      </c>
      <c r="C36" s="58">
        <v>1912</v>
      </c>
      <c r="D36" s="58">
        <f aca="true" t="shared" si="7" ref="D36:D44">C36*0.79</f>
        <v>1510.48</v>
      </c>
      <c r="E36" s="58">
        <f aca="true" t="shared" si="8" ref="E36:E44">C36*14</f>
        <v>26768</v>
      </c>
      <c r="F36" s="60">
        <f aca="true" t="shared" si="9" ref="F36:F44">E36*1.32</f>
        <v>35333.76</v>
      </c>
      <c r="G36" s="61">
        <f>F36/G$6</f>
        <v>21.275144508670518</v>
      </c>
      <c r="H36" s="61">
        <f>G36*1.1</f>
        <v>23.402658959537572</v>
      </c>
      <c r="I36" s="61">
        <f t="shared" si="0"/>
        <v>24.902658959537572</v>
      </c>
      <c r="J36" s="61">
        <f t="shared" si="1"/>
        <v>26.402658959537572</v>
      </c>
    </row>
    <row r="37" spans="1:10" ht="12.75">
      <c r="A37" s="58" t="s">
        <v>21</v>
      </c>
      <c r="B37" s="59">
        <f t="shared" si="6"/>
        <v>11.566473988439306</v>
      </c>
      <c r="C37" s="58">
        <v>2001</v>
      </c>
      <c r="D37" s="58">
        <f t="shared" si="7"/>
        <v>1580.79</v>
      </c>
      <c r="E37" s="58">
        <f t="shared" si="8"/>
        <v>28014</v>
      </c>
      <c r="F37" s="60">
        <f t="shared" si="9"/>
        <v>36978.48</v>
      </c>
      <c r="G37" s="61">
        <f>F37/G$6</f>
        <v>22.265462427745664</v>
      </c>
      <c r="H37" s="61">
        <f>G37*1.1</f>
        <v>24.49200867052023</v>
      </c>
      <c r="I37" s="61">
        <f t="shared" si="0"/>
        <v>25.99200867052023</v>
      </c>
      <c r="J37" s="61">
        <f t="shared" si="1"/>
        <v>27.49200867052023</v>
      </c>
    </row>
    <row r="38" spans="1:10" ht="12.75">
      <c r="A38" s="58" t="s">
        <v>22</v>
      </c>
      <c r="B38" s="59">
        <f t="shared" si="6"/>
        <v>12.104046242774567</v>
      </c>
      <c r="C38" s="58">
        <v>2094</v>
      </c>
      <c r="D38" s="58">
        <f t="shared" si="7"/>
        <v>1654.26</v>
      </c>
      <c r="E38" s="58">
        <f t="shared" si="8"/>
        <v>29316</v>
      </c>
      <c r="F38" s="60">
        <f t="shared" si="9"/>
        <v>38697.12</v>
      </c>
      <c r="G38" s="61">
        <f>F38/G$6</f>
        <v>23.30028901734104</v>
      </c>
      <c r="H38" s="61">
        <f>G38*1.1</f>
        <v>25.630317919075146</v>
      </c>
      <c r="I38" s="61">
        <f t="shared" si="0"/>
        <v>27.130317919075146</v>
      </c>
      <c r="J38" s="61">
        <f t="shared" si="1"/>
        <v>28.630317919075146</v>
      </c>
    </row>
    <row r="39" spans="1:10" ht="12.75">
      <c r="A39" s="58" t="s">
        <v>23</v>
      </c>
      <c r="B39" s="59">
        <f t="shared" si="6"/>
        <v>12.624277456647398</v>
      </c>
      <c r="C39" s="58">
        <v>2184</v>
      </c>
      <c r="D39" s="58">
        <f t="shared" si="7"/>
        <v>1725.3600000000001</v>
      </c>
      <c r="E39" s="58">
        <f t="shared" si="8"/>
        <v>30576</v>
      </c>
      <c r="F39" s="60">
        <f t="shared" si="9"/>
        <v>40360.32</v>
      </c>
      <c r="G39" s="61">
        <f>F39/G$6</f>
        <v>24.30173410404624</v>
      </c>
      <c r="H39" s="61">
        <f>G39*1.1</f>
        <v>26.731907514450867</v>
      </c>
      <c r="I39" s="61">
        <f t="shared" si="0"/>
        <v>28.231907514450867</v>
      </c>
      <c r="J39" s="61">
        <f t="shared" si="1"/>
        <v>29.731907514450867</v>
      </c>
    </row>
    <row r="40" spans="1:10" ht="12.75">
      <c r="A40" s="62"/>
      <c r="B40" s="63"/>
      <c r="C40" s="62"/>
      <c r="D40" s="62"/>
      <c r="E40" s="62"/>
      <c r="F40" s="64"/>
      <c r="G40" s="65"/>
      <c r="H40" s="61"/>
      <c r="I40" s="61"/>
      <c r="J40" s="65"/>
    </row>
    <row r="41" spans="1:10" ht="12.75">
      <c r="A41" s="58" t="s">
        <v>24</v>
      </c>
      <c r="B41" s="59">
        <f t="shared" si="6"/>
        <v>11.99421965317919</v>
      </c>
      <c r="C41" s="58">
        <v>2075</v>
      </c>
      <c r="D41" s="58">
        <f t="shared" si="7"/>
        <v>1639.25</v>
      </c>
      <c r="E41" s="58">
        <f t="shared" si="8"/>
        <v>29050</v>
      </c>
      <c r="F41" s="60">
        <f t="shared" si="9"/>
        <v>38346</v>
      </c>
      <c r="G41" s="61">
        <f>F41/G$6</f>
        <v>23.08887283236994</v>
      </c>
      <c r="H41" s="61">
        <f>G41*1.1</f>
        <v>25.397760115606935</v>
      </c>
      <c r="I41" s="61">
        <f t="shared" si="0"/>
        <v>26.897760115606935</v>
      </c>
      <c r="J41" s="61">
        <f t="shared" si="1"/>
        <v>28.397760115606935</v>
      </c>
    </row>
    <row r="42" spans="1:10" ht="12.75">
      <c r="A42" s="58" t="s">
        <v>25</v>
      </c>
      <c r="B42" s="59">
        <f t="shared" si="6"/>
        <v>12.572254335260116</v>
      </c>
      <c r="C42" s="58">
        <v>2175</v>
      </c>
      <c r="D42" s="58">
        <f t="shared" si="7"/>
        <v>1718.25</v>
      </c>
      <c r="E42" s="58">
        <f t="shared" si="8"/>
        <v>30450</v>
      </c>
      <c r="F42" s="60">
        <f t="shared" si="9"/>
        <v>40194</v>
      </c>
      <c r="G42" s="61">
        <f>F42/G$6</f>
        <v>24.20158959537572</v>
      </c>
      <c r="H42" s="61">
        <f>G42*1.1</f>
        <v>26.621748554913292</v>
      </c>
      <c r="I42" s="61">
        <f t="shared" si="0"/>
        <v>28.121748554913292</v>
      </c>
      <c r="J42" s="61">
        <f t="shared" si="1"/>
        <v>29.621748554913292</v>
      </c>
    </row>
    <row r="43" spans="1:10" ht="12.75">
      <c r="A43" s="58" t="s">
        <v>26</v>
      </c>
      <c r="B43" s="59">
        <f t="shared" si="6"/>
        <v>13.132947976878613</v>
      </c>
      <c r="C43" s="58">
        <v>2272</v>
      </c>
      <c r="D43" s="58">
        <f t="shared" si="7"/>
        <v>1794.88</v>
      </c>
      <c r="E43" s="58">
        <f t="shared" si="8"/>
        <v>31808</v>
      </c>
      <c r="F43" s="60">
        <f t="shared" si="9"/>
        <v>41986.560000000005</v>
      </c>
      <c r="G43" s="61">
        <f>F43/G$6</f>
        <v>25.280924855491328</v>
      </c>
      <c r="H43" s="61">
        <f>G43*1.1</f>
        <v>27.809017341040462</v>
      </c>
      <c r="I43" s="61">
        <f t="shared" si="0"/>
        <v>29.309017341040462</v>
      </c>
      <c r="J43" s="61">
        <f t="shared" si="1"/>
        <v>30.809017341040462</v>
      </c>
    </row>
    <row r="44" spans="1:10" ht="12.75">
      <c r="A44" s="58" t="s">
        <v>27</v>
      </c>
      <c r="B44" s="59">
        <f t="shared" si="6"/>
        <v>13.699421965317919</v>
      </c>
      <c r="C44" s="58">
        <v>2370</v>
      </c>
      <c r="D44" s="58">
        <f t="shared" si="7"/>
        <v>1872.3000000000002</v>
      </c>
      <c r="E44" s="58">
        <f t="shared" si="8"/>
        <v>33180</v>
      </c>
      <c r="F44" s="60">
        <f t="shared" si="9"/>
        <v>43797.6</v>
      </c>
      <c r="G44" s="61">
        <f>F44/G$6</f>
        <v>26.37138728323699</v>
      </c>
      <c r="H44" s="61">
        <f>G44*1.1</f>
        <v>29.008526011560694</v>
      </c>
      <c r="I44" s="61">
        <f t="shared" si="0"/>
        <v>30.508526011560694</v>
      </c>
      <c r="J44" s="61">
        <f t="shared" si="1"/>
        <v>32.00852601156069</v>
      </c>
    </row>
    <row r="45" spans="1:7" ht="12.75">
      <c r="A45" s="8"/>
      <c r="B45" s="9"/>
      <c r="C45" s="9"/>
      <c r="D45" s="8"/>
      <c r="E45" s="8"/>
      <c r="F45" s="13"/>
      <c r="G45" s="14"/>
    </row>
    <row r="46" spans="1:7" ht="12.75">
      <c r="A46" s="8"/>
      <c r="B46" s="9"/>
      <c r="C46" s="9"/>
      <c r="D46" s="8"/>
      <c r="E46" s="8"/>
      <c r="F46" s="13"/>
      <c r="G46" s="13"/>
    </row>
    <row r="47" spans="1:7" ht="12.75">
      <c r="A47" s="8"/>
      <c r="B47" s="9"/>
      <c r="C47" s="9"/>
      <c r="D47" s="8"/>
      <c r="E47" s="8"/>
      <c r="F47" s="13"/>
      <c r="G47" s="13"/>
    </row>
    <row r="48" spans="1:9" ht="12.75">
      <c r="A48" s="8"/>
      <c r="B48" s="9"/>
      <c r="C48" s="9"/>
      <c r="D48" s="8"/>
      <c r="E48" s="8"/>
      <c r="F48" s="13"/>
      <c r="G48" s="13"/>
      <c r="H48" s="10"/>
      <c r="I48" s="8"/>
    </row>
    <row r="49" spans="1:9" ht="12.75">
      <c r="A49" s="8"/>
      <c r="B49" s="9"/>
      <c r="C49" s="9"/>
      <c r="D49" s="8"/>
      <c r="E49" s="8"/>
      <c r="F49" s="13"/>
      <c r="G49" s="13"/>
      <c r="H49" s="10"/>
      <c r="I49" s="8"/>
    </row>
    <row r="50" spans="1:9" ht="12.75">
      <c r="A50" s="8"/>
      <c r="B50" s="9"/>
      <c r="C50" s="9"/>
      <c r="D50" s="8"/>
      <c r="E50" s="8"/>
      <c r="F50" s="13"/>
      <c r="G50" s="13"/>
      <c r="H50" s="10"/>
      <c r="I50" s="8"/>
    </row>
    <row r="51" spans="1:9" ht="12.75">
      <c r="A51" s="8"/>
      <c r="B51" s="9"/>
      <c r="C51" s="9"/>
      <c r="D51" s="8"/>
      <c r="E51" s="8"/>
      <c r="F51" s="13"/>
      <c r="G51" s="13"/>
      <c r="H51" s="10"/>
      <c r="I51" s="8"/>
    </row>
    <row r="52" spans="1:9" ht="12.75">
      <c r="A52" s="8"/>
      <c r="B52" s="9"/>
      <c r="C52" s="9"/>
      <c r="D52" s="8"/>
      <c r="E52" s="8"/>
      <c r="F52" s="13"/>
      <c r="G52" s="13"/>
      <c r="H52" s="10"/>
      <c r="I52" s="8"/>
    </row>
    <row r="53" spans="1:9" ht="12.75">
      <c r="A53" s="8"/>
      <c r="B53" s="9"/>
      <c r="C53" s="9"/>
      <c r="D53" s="8"/>
      <c r="E53" s="8"/>
      <c r="F53" s="13"/>
      <c r="G53" s="13"/>
      <c r="H53" s="10"/>
      <c r="I53" s="8"/>
    </row>
    <row r="54" spans="1:9" ht="12.75">
      <c r="A54" s="8"/>
      <c r="B54" s="9"/>
      <c r="C54" s="9"/>
      <c r="D54" s="8"/>
      <c r="E54" s="8"/>
      <c r="F54" s="13"/>
      <c r="G54" s="13"/>
      <c r="H54" s="10"/>
      <c r="I54" s="8"/>
    </row>
    <row r="55" spans="1:9" ht="12.75">
      <c r="A55" s="8"/>
      <c r="B55" s="9"/>
      <c r="C55" s="9"/>
      <c r="D55" s="8"/>
      <c r="E55" s="8"/>
      <c r="F55" s="13"/>
      <c r="G55" s="13"/>
      <c r="H55" s="10"/>
      <c r="I55" s="8"/>
    </row>
    <row r="56" spans="1:9" ht="12.75">
      <c r="A56" s="8"/>
      <c r="B56" s="9"/>
      <c r="C56" s="9"/>
      <c r="D56" s="8"/>
      <c r="E56" s="8"/>
      <c r="F56" s="13"/>
      <c r="G56" s="13"/>
      <c r="H56" s="10"/>
      <c r="I56" s="8"/>
    </row>
    <row r="57" spans="1:9" ht="12.75">
      <c r="A57" s="8"/>
      <c r="B57" s="9"/>
      <c r="C57" s="9"/>
      <c r="D57" s="8"/>
      <c r="E57" s="8"/>
      <c r="F57" s="13"/>
      <c r="G57" s="13"/>
      <c r="H57" s="10"/>
      <c r="I57" s="8"/>
    </row>
    <row r="58" spans="1:9" ht="12.75">
      <c r="A58" s="8"/>
      <c r="B58" s="9"/>
      <c r="C58" s="9"/>
      <c r="D58" s="8"/>
      <c r="E58" s="8"/>
      <c r="F58" s="13"/>
      <c r="G58" s="13"/>
      <c r="H58" s="10"/>
      <c r="I58" s="8"/>
    </row>
    <row r="59" spans="1:9" ht="12.75">
      <c r="A59" s="8"/>
      <c r="B59" s="9"/>
      <c r="C59" s="9"/>
      <c r="D59" s="8"/>
      <c r="E59" s="8"/>
      <c r="F59" s="13"/>
      <c r="G59" s="13"/>
      <c r="H59" s="10"/>
      <c r="I59" s="8"/>
    </row>
    <row r="60" spans="1:9" ht="12.75">
      <c r="A60" s="8"/>
      <c r="B60" s="9"/>
      <c r="C60" s="9"/>
      <c r="D60" s="8"/>
      <c r="E60" s="8"/>
      <c r="F60" s="13"/>
      <c r="G60" s="13"/>
      <c r="H60" s="8"/>
      <c r="I60" s="8"/>
    </row>
    <row r="61" spans="1:9" ht="12.75">
      <c r="A61" s="8"/>
      <c r="B61" s="9"/>
      <c r="C61" s="9"/>
      <c r="D61" s="8"/>
      <c r="E61" s="8"/>
      <c r="F61" s="13"/>
      <c r="G61" s="13"/>
      <c r="H61" s="8"/>
      <c r="I61" s="8"/>
    </row>
    <row r="62" spans="1:9" ht="12.75">
      <c r="A62" s="10"/>
      <c r="B62" s="9"/>
      <c r="C62" s="9"/>
      <c r="D62" s="8"/>
      <c r="E62" s="8"/>
      <c r="F62" s="8"/>
      <c r="G62" s="8"/>
      <c r="H62" s="8"/>
      <c r="I62" s="8"/>
    </row>
    <row r="63" spans="1:9" ht="12.75">
      <c r="A63" s="10"/>
      <c r="H63" s="8"/>
      <c r="I63" s="8"/>
    </row>
    <row r="64" spans="1:9" ht="12.75">
      <c r="A64" s="10"/>
      <c r="H64" s="8"/>
      <c r="I64" s="8"/>
    </row>
    <row r="65" spans="1:9" ht="12.75">
      <c r="A65" s="10"/>
      <c r="H65" s="11"/>
      <c r="I65" s="11"/>
    </row>
    <row r="66" spans="1:9" ht="12.75">
      <c r="A66" s="10"/>
      <c r="H66" s="8"/>
      <c r="I66" s="8"/>
    </row>
    <row r="67" spans="1:9" ht="12.75">
      <c r="A67" s="10"/>
      <c r="H67" s="8"/>
      <c r="I67" s="8"/>
    </row>
    <row r="68" ht="12.75">
      <c r="A68" s="10"/>
    </row>
    <row r="76" ht="12.75"/>
  </sheetData>
  <sheetProtection password="CF7A" sheet="1" selectLockedCells="1"/>
  <mergeCells count="1">
    <mergeCell ref="A3:F3"/>
  </mergeCells>
  <printOptions/>
  <pageMargins left="0.2362204724409449" right="0.2362204724409449" top="0.35433070866141736" bottom="0.1968503937007874" header="0.31496062992125984" footer="0.1574803149606299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22"/>
  <sheetViews>
    <sheetView showGridLines="0" zoomScalePageLayoutView="0" workbookViewId="0" topLeftCell="A1">
      <selection activeCell="H5" sqref="H5"/>
    </sheetView>
  </sheetViews>
  <sheetFormatPr defaultColWidth="11.421875" defaultRowHeight="12.75"/>
  <cols>
    <col min="5" max="5" width="13.7109375" style="0" bestFit="1" customWidth="1"/>
    <col min="6" max="6" width="24.00390625" style="0" bestFit="1" customWidth="1"/>
    <col min="17" max="17" width="6.28125" style="0" customWidth="1"/>
  </cols>
  <sheetData>
    <row r="3" spans="1:8" ht="15.75">
      <c r="A3" s="72" t="s">
        <v>33</v>
      </c>
      <c r="B3" s="73"/>
      <c r="C3" s="73"/>
      <c r="D3" s="73"/>
      <c r="E3" s="73"/>
      <c r="F3" s="72"/>
      <c r="H3" s="4"/>
    </row>
    <row r="4" spans="7:8" ht="13.5" thickBot="1">
      <c r="G4" s="1"/>
      <c r="H4" s="4"/>
    </row>
    <row r="5" spans="1:8" ht="13.5" thickBot="1">
      <c r="A5" s="85" t="s">
        <v>39</v>
      </c>
      <c r="B5" s="86"/>
      <c r="C5" s="86"/>
      <c r="D5" s="87"/>
      <c r="F5" s="96" t="s">
        <v>42</v>
      </c>
      <c r="G5" s="97">
        <v>1</v>
      </c>
      <c r="H5" s="102">
        <v>0.8</v>
      </c>
    </row>
    <row r="6" spans="1:8" ht="13.5" thickBot="1">
      <c r="A6" s="88" t="s">
        <v>35</v>
      </c>
      <c r="B6" s="89" t="s">
        <v>37</v>
      </c>
      <c r="C6" s="90"/>
      <c r="D6" s="91"/>
      <c r="F6" s="98" t="s">
        <v>58</v>
      </c>
      <c r="G6" s="99">
        <f>173*12</f>
        <v>2076</v>
      </c>
      <c r="H6" s="100">
        <f>G6*0.8</f>
        <v>1660.8000000000002</v>
      </c>
    </row>
    <row r="7" spans="1:8" ht="13.5" thickBot="1">
      <c r="A7" s="92" t="s">
        <v>36</v>
      </c>
      <c r="B7" s="93" t="s">
        <v>38</v>
      </c>
      <c r="C7" s="94"/>
      <c r="D7" s="95"/>
      <c r="E7" s="16"/>
      <c r="G7" s="1"/>
      <c r="H7" s="4"/>
    </row>
    <row r="8" spans="5:8" ht="13.5" thickBot="1">
      <c r="E8" s="19"/>
      <c r="G8" s="1"/>
      <c r="H8" s="4"/>
    </row>
    <row r="9" spans="1:8" ht="12.75">
      <c r="A9" s="74"/>
      <c r="B9" s="74"/>
      <c r="C9" s="74"/>
      <c r="D9" s="74" t="s">
        <v>30</v>
      </c>
      <c r="E9" s="74" t="s">
        <v>28</v>
      </c>
      <c r="F9" s="74" t="s">
        <v>31</v>
      </c>
      <c r="G9" s="1"/>
      <c r="H9" s="4"/>
    </row>
    <row r="10" spans="1:16" ht="12.75">
      <c r="A10" s="75" t="s">
        <v>2</v>
      </c>
      <c r="B10" s="75" t="s">
        <v>3</v>
      </c>
      <c r="C10" s="75" t="s">
        <v>3</v>
      </c>
      <c r="D10" s="75" t="s">
        <v>0</v>
      </c>
      <c r="E10" s="75" t="s">
        <v>29</v>
      </c>
      <c r="F10" s="75" t="s">
        <v>32</v>
      </c>
      <c r="G10" s="6"/>
      <c r="H10" s="4"/>
      <c r="N10" s="1"/>
      <c r="O10" s="1"/>
      <c r="P10" s="1"/>
    </row>
    <row r="11" spans="1:8" ht="13.5" thickBot="1">
      <c r="A11" s="76" t="s">
        <v>56</v>
      </c>
      <c r="B11" s="76" t="s">
        <v>56</v>
      </c>
      <c r="C11" s="76" t="s">
        <v>57</v>
      </c>
      <c r="D11" s="76" t="s">
        <v>56</v>
      </c>
      <c r="E11" s="76" t="s">
        <v>1</v>
      </c>
      <c r="F11" s="76" t="s">
        <v>7</v>
      </c>
      <c r="G11" s="6"/>
      <c r="H11" s="4"/>
    </row>
    <row r="12" spans="1:16" ht="12.75">
      <c r="A12" s="81">
        <v>9.25</v>
      </c>
      <c r="B12" s="82">
        <f>(A12*173)</f>
        <v>1600.25</v>
      </c>
      <c r="C12" s="82">
        <f>B12*0.79</f>
        <v>1264.1975</v>
      </c>
      <c r="D12" s="82">
        <f>B12*14</f>
        <v>22403.5</v>
      </c>
      <c r="E12" s="83">
        <f>D12*1.32</f>
        <v>29572.620000000003</v>
      </c>
      <c r="F12" s="84">
        <f aca="true" t="shared" si="0" ref="F12:F43">E12/H$6</f>
        <v>17.80625</v>
      </c>
      <c r="G12" s="20"/>
      <c r="H12" s="6"/>
      <c r="I12" s="6"/>
      <c r="J12" s="6"/>
      <c r="K12" s="6"/>
      <c r="L12" s="6"/>
      <c r="M12" s="6"/>
      <c r="N12" s="6"/>
      <c r="O12" s="2"/>
      <c r="P12" s="2"/>
    </row>
    <row r="13" spans="1:16" ht="12.75">
      <c r="A13" s="81">
        <v>9.1</v>
      </c>
      <c r="B13" s="82">
        <f aca="true" t="shared" si="1" ref="B13:B18">(A13*173)</f>
        <v>1574.3</v>
      </c>
      <c r="C13" s="82">
        <f aca="true" t="shared" si="2" ref="C13:C18">B13*0.79</f>
        <v>1243.6970000000001</v>
      </c>
      <c r="D13" s="82">
        <f aca="true" t="shared" si="3" ref="D13:D18">B13*14</f>
        <v>22040.2</v>
      </c>
      <c r="E13" s="83">
        <f aca="true" t="shared" si="4" ref="E13:E18">D13*1.32</f>
        <v>29093.064000000002</v>
      </c>
      <c r="F13" s="84">
        <f t="shared" si="0"/>
        <v>17.5175</v>
      </c>
      <c r="G13" s="6"/>
      <c r="H13" s="6"/>
      <c r="I13" s="6"/>
      <c r="J13" s="6"/>
      <c r="K13" s="6"/>
      <c r="L13" s="6"/>
      <c r="M13" s="6"/>
      <c r="N13" s="6"/>
      <c r="O13" s="2"/>
      <c r="P13" s="2"/>
    </row>
    <row r="14" spans="1:16" ht="12.75">
      <c r="A14" s="81">
        <v>9.20000000000001</v>
      </c>
      <c r="B14" s="82">
        <f t="shared" si="1"/>
        <v>1591.6000000000017</v>
      </c>
      <c r="C14" s="82">
        <f t="shared" si="2"/>
        <v>1257.3640000000014</v>
      </c>
      <c r="D14" s="82">
        <f t="shared" si="3"/>
        <v>22282.400000000023</v>
      </c>
      <c r="E14" s="83">
        <f t="shared" si="4"/>
        <v>29412.768000000033</v>
      </c>
      <c r="F14" s="84">
        <f t="shared" si="0"/>
        <v>17.71000000000002</v>
      </c>
      <c r="G14" s="6"/>
      <c r="H14" s="6"/>
      <c r="I14" s="6"/>
      <c r="J14" s="6"/>
      <c r="K14" s="6"/>
      <c r="L14" s="6"/>
      <c r="M14" s="6"/>
      <c r="N14" s="6"/>
      <c r="O14" s="2"/>
      <c r="P14" s="2"/>
    </row>
    <row r="15" spans="1:16" ht="12.75">
      <c r="A15" s="77">
        <v>9.30000000000001</v>
      </c>
      <c r="B15" s="78">
        <f t="shared" si="1"/>
        <v>1608.9000000000017</v>
      </c>
      <c r="C15" s="78">
        <f t="shared" si="2"/>
        <v>1271.0310000000013</v>
      </c>
      <c r="D15" s="78">
        <f t="shared" si="3"/>
        <v>22524.600000000024</v>
      </c>
      <c r="E15" s="79">
        <f t="shared" si="4"/>
        <v>29732.472000000034</v>
      </c>
      <c r="F15" s="80">
        <f t="shared" si="0"/>
        <v>17.902500000000018</v>
      </c>
      <c r="G15" s="6"/>
      <c r="H15" s="6"/>
      <c r="I15" s="6"/>
      <c r="J15" s="101"/>
      <c r="K15" s="6"/>
      <c r="L15" s="6"/>
      <c r="M15" s="6"/>
      <c r="N15" s="6"/>
      <c r="O15" s="2"/>
      <c r="P15" s="2"/>
    </row>
    <row r="16" spans="1:16" ht="12.75">
      <c r="A16" s="81">
        <v>9.49</v>
      </c>
      <c r="B16" s="82">
        <f t="shared" si="1"/>
        <v>1641.77</v>
      </c>
      <c r="C16" s="82">
        <f t="shared" si="2"/>
        <v>1296.9983</v>
      </c>
      <c r="D16" s="82">
        <f t="shared" si="3"/>
        <v>22984.78</v>
      </c>
      <c r="E16" s="83">
        <f t="shared" si="4"/>
        <v>30339.9096</v>
      </c>
      <c r="F16" s="84">
        <f t="shared" si="0"/>
        <v>18.26825</v>
      </c>
      <c r="G16" s="20"/>
      <c r="H16" s="6"/>
      <c r="I16" s="6"/>
      <c r="J16" s="6"/>
      <c r="K16" s="6"/>
      <c r="L16" s="6"/>
      <c r="M16" s="6"/>
      <c r="N16" s="6"/>
      <c r="O16" s="2"/>
      <c r="P16" s="2"/>
    </row>
    <row r="17" spans="1:16" ht="12.75">
      <c r="A17" s="81">
        <v>9.50000000000001</v>
      </c>
      <c r="B17" s="82">
        <f t="shared" si="1"/>
        <v>1643.5000000000018</v>
      </c>
      <c r="C17" s="82">
        <f t="shared" si="2"/>
        <v>1298.3650000000016</v>
      </c>
      <c r="D17" s="82">
        <f t="shared" si="3"/>
        <v>23009.000000000025</v>
      </c>
      <c r="E17" s="83">
        <f t="shared" si="4"/>
        <v>30371.880000000034</v>
      </c>
      <c r="F17" s="84">
        <f t="shared" si="0"/>
        <v>18.28750000000002</v>
      </c>
      <c r="G17" s="6"/>
      <c r="H17" s="6"/>
      <c r="I17" s="6"/>
      <c r="J17" s="6"/>
      <c r="K17" s="6"/>
      <c r="L17" s="6"/>
      <c r="M17" s="6"/>
      <c r="N17" s="6"/>
      <c r="O17" s="2"/>
      <c r="P17" s="2"/>
    </row>
    <row r="18" spans="1:16" ht="12.75">
      <c r="A18" s="77">
        <v>9.60000000000001</v>
      </c>
      <c r="B18" s="78">
        <f t="shared" si="1"/>
        <v>1660.8000000000018</v>
      </c>
      <c r="C18" s="78">
        <f t="shared" si="2"/>
        <v>1312.0320000000015</v>
      </c>
      <c r="D18" s="78">
        <f t="shared" si="3"/>
        <v>23251.200000000026</v>
      </c>
      <c r="E18" s="79">
        <f t="shared" si="4"/>
        <v>30691.584000000035</v>
      </c>
      <c r="F18" s="80">
        <f t="shared" si="0"/>
        <v>18.480000000000018</v>
      </c>
      <c r="G18" s="6"/>
      <c r="H18" s="6"/>
      <c r="I18" s="6"/>
      <c r="J18" s="6"/>
      <c r="K18" s="6"/>
      <c r="L18" s="6"/>
      <c r="M18" s="6"/>
      <c r="N18" s="6"/>
      <c r="O18" s="2"/>
      <c r="P18" s="2"/>
    </row>
    <row r="19" spans="1:16" ht="12.75">
      <c r="A19" s="81">
        <v>9.74</v>
      </c>
      <c r="B19" s="82">
        <f aca="true" t="shared" si="5" ref="B19:B62">(A19*173)</f>
        <v>1685.02</v>
      </c>
      <c r="C19" s="82">
        <f aca="true" t="shared" si="6" ref="C19:C62">B19*0.79</f>
        <v>1331.1658</v>
      </c>
      <c r="D19" s="82">
        <f aca="true" t="shared" si="7" ref="D19:D62">B19*14</f>
        <v>23590.28</v>
      </c>
      <c r="E19" s="83">
        <f aca="true" t="shared" si="8" ref="E19:E62">D19*1.32</f>
        <v>31139.1696</v>
      </c>
      <c r="F19" s="84">
        <f t="shared" si="0"/>
        <v>18.749499999999998</v>
      </c>
      <c r="G19" s="20"/>
      <c r="H19" s="6"/>
      <c r="I19" s="6"/>
      <c r="J19" s="6"/>
      <c r="K19" s="6"/>
      <c r="L19" s="6"/>
      <c r="M19" s="6"/>
      <c r="N19" s="6"/>
      <c r="O19" s="2"/>
      <c r="P19" s="2"/>
    </row>
    <row r="20" spans="1:16" ht="12.75">
      <c r="A20" s="77">
        <v>9.80000000000002</v>
      </c>
      <c r="B20" s="78">
        <f t="shared" si="5"/>
        <v>1695.4000000000035</v>
      </c>
      <c r="C20" s="78">
        <f t="shared" si="6"/>
        <v>1339.3660000000027</v>
      </c>
      <c r="D20" s="78">
        <f t="shared" si="7"/>
        <v>23735.60000000005</v>
      </c>
      <c r="E20" s="79">
        <f t="shared" si="8"/>
        <v>31330.992000000067</v>
      </c>
      <c r="F20" s="80">
        <f t="shared" si="0"/>
        <v>18.865000000000038</v>
      </c>
      <c r="G20" s="6"/>
      <c r="H20" s="6"/>
      <c r="I20" s="6"/>
      <c r="J20" s="6"/>
      <c r="K20" s="6"/>
      <c r="L20" s="6"/>
      <c r="M20" s="6"/>
      <c r="N20" s="6"/>
      <c r="O20" s="2"/>
      <c r="P20" s="2"/>
    </row>
    <row r="21" spans="1:16" ht="12.75">
      <c r="A21" s="77">
        <v>9.85</v>
      </c>
      <c r="B21" s="78">
        <f>(A21*173)</f>
        <v>1704.05</v>
      </c>
      <c r="C21" s="78">
        <f>B21*0.79</f>
        <v>1346.1995</v>
      </c>
      <c r="D21" s="78">
        <f>B21*14</f>
        <v>23856.7</v>
      </c>
      <c r="E21" s="79">
        <f>D21*1.32</f>
        <v>31490.844</v>
      </c>
      <c r="F21" s="80">
        <f t="shared" si="0"/>
        <v>18.96125</v>
      </c>
      <c r="G21" s="6"/>
      <c r="H21" s="6"/>
      <c r="I21" s="6"/>
      <c r="J21" s="6"/>
      <c r="K21" s="6"/>
      <c r="L21" s="6"/>
      <c r="M21" s="6"/>
      <c r="N21" s="6"/>
      <c r="O21" s="2"/>
      <c r="P21" s="2"/>
    </row>
    <row r="22" spans="1:16" ht="12.75">
      <c r="A22" s="77">
        <v>9.98</v>
      </c>
      <c r="B22" s="78">
        <f t="shared" si="5"/>
        <v>1726.54</v>
      </c>
      <c r="C22" s="78">
        <f t="shared" si="6"/>
        <v>1363.9666</v>
      </c>
      <c r="D22" s="78">
        <f t="shared" si="7"/>
        <v>24171.559999999998</v>
      </c>
      <c r="E22" s="79">
        <f t="shared" si="8"/>
        <v>31906.459199999998</v>
      </c>
      <c r="F22" s="80">
        <f t="shared" si="0"/>
        <v>19.211499999999997</v>
      </c>
      <c r="G22" s="20"/>
      <c r="H22" s="6"/>
      <c r="I22" s="6"/>
      <c r="J22" s="6"/>
      <c r="K22" s="6"/>
      <c r="L22" s="6"/>
      <c r="M22" s="6"/>
      <c r="N22" s="6"/>
      <c r="O22" s="2"/>
      <c r="P22" s="2"/>
    </row>
    <row r="23" spans="1:16" ht="12.75">
      <c r="A23" s="77">
        <v>10.16</v>
      </c>
      <c r="B23" s="78">
        <f>(A23*173)</f>
        <v>1757.68</v>
      </c>
      <c r="C23" s="78">
        <f>B23*0.79</f>
        <v>1388.5672000000002</v>
      </c>
      <c r="D23" s="78">
        <f>B23*14</f>
        <v>24607.52</v>
      </c>
      <c r="E23" s="79">
        <f>D23*1.32</f>
        <v>32481.926400000004</v>
      </c>
      <c r="F23" s="80">
        <f t="shared" si="0"/>
        <v>19.558</v>
      </c>
      <c r="H23" s="6"/>
      <c r="I23" s="6"/>
      <c r="J23" s="6"/>
      <c r="K23" s="6"/>
      <c r="L23" s="6"/>
      <c r="M23" s="6"/>
      <c r="N23" s="6"/>
      <c r="O23" s="2"/>
      <c r="P23" s="2"/>
    </row>
    <row r="24" spans="1:16" ht="12.75">
      <c r="A24" s="81">
        <v>10.2</v>
      </c>
      <c r="B24" s="82">
        <f t="shared" si="5"/>
        <v>1764.6</v>
      </c>
      <c r="C24" s="82">
        <f t="shared" si="6"/>
        <v>1394.0339999999999</v>
      </c>
      <c r="D24" s="82">
        <f t="shared" si="7"/>
        <v>24704.399999999998</v>
      </c>
      <c r="E24" s="83">
        <f t="shared" si="8"/>
        <v>32609.807999999997</v>
      </c>
      <c r="F24" s="84">
        <f t="shared" si="0"/>
        <v>19.634999999999994</v>
      </c>
      <c r="H24" s="6"/>
      <c r="I24" s="6"/>
      <c r="J24" s="6"/>
      <c r="K24" s="6"/>
      <c r="L24" s="6"/>
      <c r="M24" s="6"/>
      <c r="N24" s="6"/>
      <c r="O24" s="2"/>
      <c r="P24" s="2"/>
    </row>
    <row r="25" spans="1:16" ht="12.75">
      <c r="A25" s="81">
        <v>10.1</v>
      </c>
      <c r="B25" s="82">
        <f t="shared" si="5"/>
        <v>1747.3</v>
      </c>
      <c r="C25" s="82">
        <f t="shared" si="6"/>
        <v>1380.367</v>
      </c>
      <c r="D25" s="82">
        <f t="shared" si="7"/>
        <v>24462.2</v>
      </c>
      <c r="E25" s="83">
        <f t="shared" si="8"/>
        <v>32290.104000000003</v>
      </c>
      <c r="F25" s="84">
        <f t="shared" si="0"/>
        <v>19.4425</v>
      </c>
      <c r="H25" s="6"/>
      <c r="I25" s="6"/>
      <c r="J25" s="6"/>
      <c r="K25" s="6"/>
      <c r="L25" s="6"/>
      <c r="M25" s="6"/>
      <c r="N25" s="6"/>
      <c r="O25" s="2"/>
      <c r="P25" s="2"/>
    </row>
    <row r="26" spans="1:16" ht="12.75">
      <c r="A26" s="81">
        <v>10.2</v>
      </c>
      <c r="B26" s="82">
        <f t="shared" si="5"/>
        <v>1764.6</v>
      </c>
      <c r="C26" s="82">
        <f t="shared" si="6"/>
        <v>1394.0339999999999</v>
      </c>
      <c r="D26" s="82">
        <f t="shared" si="7"/>
        <v>24704.399999999998</v>
      </c>
      <c r="E26" s="83">
        <f t="shared" si="8"/>
        <v>32609.807999999997</v>
      </c>
      <c r="F26" s="84">
        <f t="shared" si="0"/>
        <v>19.634999999999994</v>
      </c>
      <c r="H26" s="6"/>
      <c r="I26" s="6"/>
      <c r="J26" s="6"/>
      <c r="K26" s="6"/>
      <c r="L26" s="6"/>
      <c r="M26" s="6"/>
      <c r="N26" s="6"/>
      <c r="O26" s="2"/>
      <c r="P26" s="2"/>
    </row>
    <row r="27" spans="1:16" ht="12.75">
      <c r="A27" s="77">
        <v>10.3</v>
      </c>
      <c r="B27" s="78">
        <f t="shared" si="5"/>
        <v>1781.9</v>
      </c>
      <c r="C27" s="78">
        <f t="shared" si="6"/>
        <v>1407.701</v>
      </c>
      <c r="D27" s="78">
        <f t="shared" si="7"/>
        <v>24946.600000000002</v>
      </c>
      <c r="E27" s="79">
        <f t="shared" si="8"/>
        <v>32929.512</v>
      </c>
      <c r="F27" s="80">
        <f t="shared" si="0"/>
        <v>19.8275</v>
      </c>
      <c r="H27" s="6"/>
      <c r="I27" s="6"/>
      <c r="J27" s="6"/>
      <c r="K27" s="6"/>
      <c r="L27" s="6"/>
      <c r="M27" s="6"/>
      <c r="N27" s="6"/>
      <c r="O27" s="2"/>
      <c r="P27" s="2"/>
    </row>
    <row r="28" spans="1:16" ht="12.75">
      <c r="A28" s="77">
        <v>10.45</v>
      </c>
      <c r="B28" s="78">
        <f t="shared" si="5"/>
        <v>1807.85</v>
      </c>
      <c r="C28" s="78">
        <f t="shared" si="6"/>
        <v>1428.2015</v>
      </c>
      <c r="D28" s="78">
        <f t="shared" si="7"/>
        <v>25309.899999999998</v>
      </c>
      <c r="E28" s="79">
        <f t="shared" si="8"/>
        <v>33409.068</v>
      </c>
      <c r="F28" s="80">
        <f t="shared" si="0"/>
        <v>20.116249999999997</v>
      </c>
      <c r="H28" s="6"/>
      <c r="I28" s="6"/>
      <c r="J28" s="6"/>
      <c r="K28" s="6"/>
      <c r="L28" s="6"/>
      <c r="M28" s="6"/>
      <c r="N28" s="6"/>
      <c r="O28" s="2"/>
      <c r="P28" s="2"/>
    </row>
    <row r="29" spans="1:16" ht="12.75">
      <c r="A29" s="77">
        <v>10.55</v>
      </c>
      <c r="B29" s="78">
        <f t="shared" si="5"/>
        <v>1825.15</v>
      </c>
      <c r="C29" s="78">
        <f t="shared" si="6"/>
        <v>1441.8685</v>
      </c>
      <c r="D29" s="78">
        <f t="shared" si="7"/>
        <v>25552.100000000002</v>
      </c>
      <c r="E29" s="79">
        <f t="shared" si="8"/>
        <v>33728.772000000004</v>
      </c>
      <c r="F29" s="80">
        <f t="shared" si="0"/>
        <v>20.30875</v>
      </c>
      <c r="H29" s="6"/>
      <c r="I29" s="6"/>
      <c r="J29" s="6"/>
      <c r="K29" s="6"/>
      <c r="L29" s="6"/>
      <c r="M29" s="6"/>
      <c r="N29" s="6"/>
      <c r="O29" s="2"/>
      <c r="P29" s="2"/>
    </row>
    <row r="30" spans="1:16" ht="12.75">
      <c r="A30" s="77">
        <v>10.57</v>
      </c>
      <c r="B30" s="78">
        <f t="shared" si="5"/>
        <v>1828.6100000000001</v>
      </c>
      <c r="C30" s="78">
        <f t="shared" si="6"/>
        <v>1444.6019000000001</v>
      </c>
      <c r="D30" s="78">
        <f t="shared" si="7"/>
        <v>25600.54</v>
      </c>
      <c r="E30" s="79">
        <f t="shared" si="8"/>
        <v>33792.7128</v>
      </c>
      <c r="F30" s="80">
        <f t="shared" si="0"/>
        <v>20.34725</v>
      </c>
      <c r="H30" s="6"/>
      <c r="I30" s="6"/>
      <c r="J30" s="6"/>
      <c r="K30" s="6"/>
      <c r="L30" s="6"/>
      <c r="M30" s="6"/>
      <c r="N30" s="6"/>
      <c r="O30" s="2"/>
      <c r="P30" s="2"/>
    </row>
    <row r="31" spans="1:16" ht="12.75">
      <c r="A31" s="77">
        <v>10.78</v>
      </c>
      <c r="B31" s="78">
        <f t="shared" si="5"/>
        <v>1864.9399999999998</v>
      </c>
      <c r="C31" s="78">
        <f t="shared" si="6"/>
        <v>1473.3026</v>
      </c>
      <c r="D31" s="78">
        <f t="shared" si="7"/>
        <v>26109.159999999996</v>
      </c>
      <c r="E31" s="79">
        <f t="shared" si="8"/>
        <v>34464.091199999995</v>
      </c>
      <c r="F31" s="80">
        <f t="shared" si="0"/>
        <v>20.751499999999997</v>
      </c>
      <c r="H31" s="6"/>
      <c r="I31" s="6"/>
      <c r="J31" s="6"/>
      <c r="K31" s="6"/>
      <c r="L31" s="6"/>
      <c r="M31" s="6"/>
      <c r="N31" s="6"/>
      <c r="O31" s="2"/>
      <c r="P31" s="2"/>
    </row>
    <row r="32" spans="1:16" ht="12.75">
      <c r="A32" s="77">
        <v>10.93</v>
      </c>
      <c r="B32" s="78">
        <f t="shared" si="5"/>
        <v>1890.8899999999999</v>
      </c>
      <c r="C32" s="78">
        <f t="shared" si="6"/>
        <v>1493.8030999999999</v>
      </c>
      <c r="D32" s="78">
        <f t="shared" si="7"/>
        <v>26472.46</v>
      </c>
      <c r="E32" s="79">
        <f t="shared" si="8"/>
        <v>34943.6472</v>
      </c>
      <c r="F32" s="80">
        <f t="shared" si="0"/>
        <v>21.040249999999997</v>
      </c>
      <c r="G32" s="6"/>
      <c r="H32" s="6"/>
      <c r="I32" s="6"/>
      <c r="J32" s="6"/>
      <c r="K32" s="6"/>
      <c r="L32" s="6"/>
      <c r="M32" s="6"/>
      <c r="N32" s="6"/>
      <c r="O32" s="2"/>
      <c r="P32" s="2"/>
    </row>
    <row r="33" spans="1:16" ht="12.75">
      <c r="A33" s="81">
        <v>10.98</v>
      </c>
      <c r="B33" s="82">
        <f t="shared" si="5"/>
        <v>1899.54</v>
      </c>
      <c r="C33" s="82">
        <f t="shared" si="6"/>
        <v>1500.6366</v>
      </c>
      <c r="D33" s="82">
        <f t="shared" si="7"/>
        <v>26593.559999999998</v>
      </c>
      <c r="E33" s="83">
        <f t="shared" si="8"/>
        <v>35103.4992</v>
      </c>
      <c r="F33" s="84">
        <f t="shared" si="0"/>
        <v>21.136499999999998</v>
      </c>
      <c r="G33" s="6"/>
      <c r="H33" s="6"/>
      <c r="I33" s="6"/>
      <c r="J33" s="6"/>
      <c r="K33" s="6"/>
      <c r="L33" s="6"/>
      <c r="M33" s="6"/>
      <c r="N33" s="6"/>
      <c r="O33" s="2"/>
      <c r="P33" s="2"/>
    </row>
    <row r="34" spans="1:16" ht="12.75">
      <c r="A34" s="81">
        <v>11</v>
      </c>
      <c r="B34" s="82">
        <f t="shared" si="5"/>
        <v>1903</v>
      </c>
      <c r="C34" s="82">
        <f t="shared" si="6"/>
        <v>1503.3700000000001</v>
      </c>
      <c r="D34" s="82">
        <f t="shared" si="7"/>
        <v>26642</v>
      </c>
      <c r="E34" s="83">
        <f t="shared" si="8"/>
        <v>35167.44</v>
      </c>
      <c r="F34" s="84">
        <f t="shared" si="0"/>
        <v>21.175</v>
      </c>
      <c r="G34" s="6"/>
      <c r="H34" s="6"/>
      <c r="I34" s="6"/>
      <c r="J34" s="6"/>
      <c r="K34" s="6"/>
      <c r="L34" s="6"/>
      <c r="M34" s="6"/>
      <c r="N34" s="6"/>
      <c r="O34" s="2"/>
      <c r="P34" s="2"/>
    </row>
    <row r="35" spans="1:16" ht="12.75">
      <c r="A35" s="81">
        <v>11.1</v>
      </c>
      <c r="B35" s="82">
        <f t="shared" si="5"/>
        <v>1920.3</v>
      </c>
      <c r="C35" s="82">
        <f t="shared" si="6"/>
        <v>1517.037</v>
      </c>
      <c r="D35" s="82">
        <f t="shared" si="7"/>
        <v>26884.2</v>
      </c>
      <c r="E35" s="83">
        <f t="shared" si="8"/>
        <v>35487.144</v>
      </c>
      <c r="F35" s="84">
        <f t="shared" si="0"/>
        <v>21.367499999999996</v>
      </c>
      <c r="G35" s="6"/>
      <c r="H35" s="6"/>
      <c r="I35" s="6"/>
      <c r="J35" s="6"/>
      <c r="K35" s="6"/>
      <c r="L35" s="6"/>
      <c r="M35" s="6"/>
      <c r="N35" s="6"/>
      <c r="O35" s="2"/>
      <c r="P35" s="2"/>
    </row>
    <row r="36" spans="1:16" ht="12.75">
      <c r="A36" s="77">
        <v>11.2</v>
      </c>
      <c r="B36" s="78">
        <f t="shared" si="5"/>
        <v>1937.6</v>
      </c>
      <c r="C36" s="78">
        <f t="shared" si="6"/>
        <v>1530.704</v>
      </c>
      <c r="D36" s="78">
        <f t="shared" si="7"/>
        <v>27126.399999999998</v>
      </c>
      <c r="E36" s="79">
        <f t="shared" si="8"/>
        <v>35806.848</v>
      </c>
      <c r="F36" s="80">
        <f t="shared" si="0"/>
        <v>21.559999999999995</v>
      </c>
      <c r="G36" s="6"/>
      <c r="H36" s="6"/>
      <c r="I36" s="6"/>
      <c r="J36" s="6"/>
      <c r="K36" s="6"/>
      <c r="L36" s="6"/>
      <c r="M36" s="6"/>
      <c r="N36" s="6"/>
      <c r="O36" s="2"/>
      <c r="P36" s="2"/>
    </row>
    <row r="37" spans="1:16" ht="12.75">
      <c r="A37" s="77">
        <v>11.28</v>
      </c>
      <c r="B37" s="78">
        <f t="shared" si="5"/>
        <v>1951.4399999999998</v>
      </c>
      <c r="C37" s="78">
        <f t="shared" si="6"/>
        <v>1541.6376</v>
      </c>
      <c r="D37" s="78">
        <f t="shared" si="7"/>
        <v>27320.159999999996</v>
      </c>
      <c r="E37" s="79">
        <f t="shared" si="8"/>
        <v>36062.6112</v>
      </c>
      <c r="F37" s="80">
        <f t="shared" si="0"/>
        <v>21.714</v>
      </c>
      <c r="G37" s="6"/>
      <c r="H37" s="6"/>
      <c r="I37" s="6"/>
      <c r="J37" s="6"/>
      <c r="K37" s="6"/>
      <c r="L37" s="6"/>
      <c r="M37" s="6"/>
      <c r="N37" s="6"/>
      <c r="O37" s="2"/>
      <c r="P37" s="2"/>
    </row>
    <row r="38" spans="1:16" ht="12.75">
      <c r="A38" s="81">
        <v>11.4</v>
      </c>
      <c r="B38" s="82">
        <f t="shared" si="5"/>
        <v>1972.2</v>
      </c>
      <c r="C38" s="82">
        <f t="shared" si="6"/>
        <v>1558.038</v>
      </c>
      <c r="D38" s="82">
        <f t="shared" si="7"/>
        <v>27610.8</v>
      </c>
      <c r="E38" s="83">
        <f t="shared" si="8"/>
        <v>36446.256</v>
      </c>
      <c r="F38" s="84">
        <f t="shared" si="0"/>
        <v>21.944999999999997</v>
      </c>
      <c r="G38" s="6"/>
      <c r="H38" s="6"/>
      <c r="I38" s="6"/>
      <c r="J38" s="6"/>
      <c r="K38" s="6"/>
      <c r="L38" s="6"/>
      <c r="M38" s="6"/>
      <c r="N38" s="6"/>
      <c r="O38" s="2"/>
      <c r="P38" s="2"/>
    </row>
    <row r="39" spans="1:16" ht="12.75">
      <c r="A39" s="81">
        <v>11.5</v>
      </c>
      <c r="B39" s="82">
        <f t="shared" si="5"/>
        <v>1989.5</v>
      </c>
      <c r="C39" s="82">
        <f t="shared" si="6"/>
        <v>1571.7050000000002</v>
      </c>
      <c r="D39" s="82">
        <f t="shared" si="7"/>
        <v>27853</v>
      </c>
      <c r="E39" s="83">
        <f t="shared" si="8"/>
        <v>36765.96</v>
      </c>
      <c r="F39" s="84">
        <f t="shared" si="0"/>
        <v>22.137499999999996</v>
      </c>
      <c r="G39" s="6"/>
      <c r="H39" s="6"/>
      <c r="I39" s="6"/>
      <c r="J39" s="6"/>
      <c r="K39" s="6"/>
      <c r="L39" s="6"/>
      <c r="M39" s="6"/>
      <c r="N39" s="6"/>
      <c r="O39" s="2"/>
      <c r="P39" s="2"/>
    </row>
    <row r="40" spans="1:16" ht="12.75">
      <c r="A40" s="77">
        <v>11.6</v>
      </c>
      <c r="B40" s="78">
        <f t="shared" si="5"/>
        <v>2006.8</v>
      </c>
      <c r="C40" s="78">
        <f t="shared" si="6"/>
        <v>1585.372</v>
      </c>
      <c r="D40" s="78">
        <f t="shared" si="7"/>
        <v>28095.2</v>
      </c>
      <c r="E40" s="79">
        <f t="shared" si="8"/>
        <v>37085.664000000004</v>
      </c>
      <c r="F40" s="80">
        <f t="shared" si="0"/>
        <v>22.330000000000002</v>
      </c>
      <c r="G40" s="6"/>
      <c r="H40" s="6"/>
      <c r="I40" s="6"/>
      <c r="J40" s="6"/>
      <c r="K40" s="6"/>
      <c r="L40" s="6"/>
      <c r="M40" s="6"/>
      <c r="N40" s="6"/>
      <c r="O40" s="2"/>
      <c r="P40" s="2"/>
    </row>
    <row r="41" spans="1:16" ht="12.75">
      <c r="A41" s="77">
        <v>11.7</v>
      </c>
      <c r="B41" s="78">
        <f t="shared" si="5"/>
        <v>2024.1</v>
      </c>
      <c r="C41" s="78">
        <f t="shared" si="6"/>
        <v>1599.039</v>
      </c>
      <c r="D41" s="78">
        <f t="shared" si="7"/>
        <v>28337.399999999998</v>
      </c>
      <c r="E41" s="79">
        <f t="shared" si="8"/>
        <v>37405.368</v>
      </c>
      <c r="F41" s="80">
        <f t="shared" si="0"/>
        <v>22.522499999999997</v>
      </c>
      <c r="G41" s="6"/>
      <c r="H41" s="6"/>
      <c r="I41" s="6"/>
      <c r="J41" s="6"/>
      <c r="K41" s="6"/>
      <c r="L41" s="6"/>
      <c r="M41" s="6"/>
      <c r="N41" s="6"/>
      <c r="O41" s="2"/>
      <c r="P41" s="2"/>
    </row>
    <row r="42" spans="1:16" ht="12.75">
      <c r="A42" s="81">
        <v>11.8</v>
      </c>
      <c r="B42" s="82">
        <f t="shared" si="5"/>
        <v>2041.4</v>
      </c>
      <c r="C42" s="82">
        <f t="shared" si="6"/>
        <v>1612.7060000000001</v>
      </c>
      <c r="D42" s="82">
        <f t="shared" si="7"/>
        <v>28579.600000000002</v>
      </c>
      <c r="E42" s="83">
        <f t="shared" si="8"/>
        <v>37725.07200000001</v>
      </c>
      <c r="F42" s="84">
        <f t="shared" si="0"/>
        <v>22.715000000000003</v>
      </c>
      <c r="G42" s="6"/>
      <c r="H42" s="6"/>
      <c r="I42" s="6"/>
      <c r="J42" s="6"/>
      <c r="K42" s="6"/>
      <c r="L42" s="6"/>
      <c r="M42" s="6"/>
      <c r="N42" s="6"/>
      <c r="O42" s="2"/>
      <c r="P42" s="2"/>
    </row>
    <row r="43" spans="1:16" ht="12.75">
      <c r="A43" s="81">
        <v>11.9</v>
      </c>
      <c r="B43" s="82">
        <f t="shared" si="5"/>
        <v>2058.7000000000003</v>
      </c>
      <c r="C43" s="82">
        <f t="shared" si="6"/>
        <v>1626.3730000000003</v>
      </c>
      <c r="D43" s="82">
        <f t="shared" si="7"/>
        <v>28821.800000000003</v>
      </c>
      <c r="E43" s="83">
        <f t="shared" si="8"/>
        <v>38044.776000000005</v>
      </c>
      <c r="F43" s="84">
        <f t="shared" si="0"/>
        <v>22.907500000000002</v>
      </c>
      <c r="G43" s="6"/>
      <c r="H43" s="6"/>
      <c r="I43" s="6"/>
      <c r="J43" s="6"/>
      <c r="K43" s="6"/>
      <c r="L43" s="6"/>
      <c r="M43" s="6"/>
      <c r="N43" s="6"/>
      <c r="O43" s="2"/>
      <c r="P43" s="2"/>
    </row>
    <row r="44" spans="1:16" ht="12.75">
      <c r="A44" s="81">
        <v>12</v>
      </c>
      <c r="B44" s="82">
        <f t="shared" si="5"/>
        <v>2076</v>
      </c>
      <c r="C44" s="82">
        <f t="shared" si="6"/>
        <v>1640.04</v>
      </c>
      <c r="D44" s="82">
        <f t="shared" si="7"/>
        <v>29064</v>
      </c>
      <c r="E44" s="83">
        <f t="shared" si="8"/>
        <v>38364.48</v>
      </c>
      <c r="F44" s="84">
        <f aca="true" t="shared" si="9" ref="F44:F75">E44/H$6</f>
        <v>23.099999999999998</v>
      </c>
      <c r="G44" s="6"/>
      <c r="H44" s="6"/>
      <c r="I44" s="6"/>
      <c r="J44" s="6"/>
      <c r="K44" s="6"/>
      <c r="L44" s="6"/>
      <c r="M44" s="6"/>
      <c r="N44" s="6"/>
      <c r="O44" s="2"/>
      <c r="P44" s="2"/>
    </row>
    <row r="45" spans="1:16" ht="12.75">
      <c r="A45" s="77">
        <v>12.1</v>
      </c>
      <c r="B45" s="78">
        <f t="shared" si="5"/>
        <v>2093.2999999999997</v>
      </c>
      <c r="C45" s="78">
        <f t="shared" si="6"/>
        <v>1653.7069999999999</v>
      </c>
      <c r="D45" s="78">
        <f t="shared" si="7"/>
        <v>29306.199999999997</v>
      </c>
      <c r="E45" s="79">
        <f t="shared" si="8"/>
        <v>38684.184</v>
      </c>
      <c r="F45" s="80">
        <f t="shared" si="9"/>
        <v>23.292499999999997</v>
      </c>
      <c r="G45" s="6"/>
      <c r="H45" s="6"/>
      <c r="I45" s="6"/>
      <c r="J45" s="6"/>
      <c r="K45" s="6"/>
      <c r="L45" s="6"/>
      <c r="M45" s="6"/>
      <c r="N45" s="6"/>
      <c r="O45" s="2"/>
      <c r="P45" s="2"/>
    </row>
    <row r="46" spans="1:16" ht="12.75">
      <c r="A46" s="77">
        <v>12.26</v>
      </c>
      <c r="B46" s="78">
        <f t="shared" si="5"/>
        <v>2120.98</v>
      </c>
      <c r="C46" s="78">
        <f t="shared" si="6"/>
        <v>1675.5742</v>
      </c>
      <c r="D46" s="78">
        <f t="shared" si="7"/>
        <v>29693.72</v>
      </c>
      <c r="E46" s="79">
        <f t="shared" si="8"/>
        <v>39195.7104</v>
      </c>
      <c r="F46" s="80">
        <f t="shared" si="9"/>
        <v>23.6005</v>
      </c>
      <c r="G46" s="6"/>
      <c r="H46" s="6"/>
      <c r="I46" s="6"/>
      <c r="J46" s="6"/>
      <c r="K46" s="6"/>
      <c r="L46" s="6"/>
      <c r="M46" s="6"/>
      <c r="N46" s="6"/>
      <c r="O46" s="2"/>
      <c r="P46" s="2"/>
    </row>
    <row r="47" spans="1:16" ht="12.75">
      <c r="A47" s="81">
        <v>12.31</v>
      </c>
      <c r="B47" s="82">
        <f t="shared" si="5"/>
        <v>2129.63</v>
      </c>
      <c r="C47" s="82">
        <f t="shared" si="6"/>
        <v>1682.4077000000002</v>
      </c>
      <c r="D47" s="82">
        <f t="shared" si="7"/>
        <v>29814.82</v>
      </c>
      <c r="E47" s="83">
        <f t="shared" si="8"/>
        <v>39355.5624</v>
      </c>
      <c r="F47" s="84">
        <f t="shared" si="9"/>
        <v>23.696749999999998</v>
      </c>
      <c r="G47" s="6"/>
      <c r="H47" s="6"/>
      <c r="I47" s="6"/>
      <c r="J47" s="6"/>
      <c r="K47" s="6"/>
      <c r="L47" s="6"/>
      <c r="M47" s="6"/>
      <c r="N47" s="6"/>
      <c r="O47" s="2"/>
      <c r="P47" s="2"/>
    </row>
    <row r="48" spans="1:16" ht="12.75">
      <c r="A48" s="81">
        <v>12.4</v>
      </c>
      <c r="B48" s="82">
        <f t="shared" si="5"/>
        <v>2145.2000000000003</v>
      </c>
      <c r="C48" s="82">
        <f t="shared" si="6"/>
        <v>1694.7080000000003</v>
      </c>
      <c r="D48" s="82">
        <f t="shared" si="7"/>
        <v>30032.800000000003</v>
      </c>
      <c r="E48" s="83">
        <f t="shared" si="8"/>
        <v>39643.296</v>
      </c>
      <c r="F48" s="84">
        <f t="shared" si="9"/>
        <v>23.869999999999997</v>
      </c>
      <c r="G48" s="6"/>
      <c r="H48" s="6"/>
      <c r="I48" s="6"/>
      <c r="J48" s="6"/>
      <c r="K48" s="6"/>
      <c r="L48" s="6"/>
      <c r="M48" s="6"/>
      <c r="N48" s="6"/>
      <c r="O48" s="2"/>
      <c r="P48" s="2"/>
    </row>
    <row r="49" spans="1:16" ht="12.75">
      <c r="A49" s="81">
        <v>12.5</v>
      </c>
      <c r="B49" s="82">
        <f t="shared" si="5"/>
        <v>2162.5</v>
      </c>
      <c r="C49" s="82">
        <f t="shared" si="6"/>
        <v>1708.375</v>
      </c>
      <c r="D49" s="82">
        <f t="shared" si="7"/>
        <v>30275</v>
      </c>
      <c r="E49" s="83">
        <f t="shared" si="8"/>
        <v>39963</v>
      </c>
      <c r="F49" s="84">
        <f t="shared" si="9"/>
        <v>24.062499999999996</v>
      </c>
      <c r="G49" s="6"/>
      <c r="H49" s="6"/>
      <c r="I49" s="6"/>
      <c r="J49" s="6"/>
      <c r="K49" s="6"/>
      <c r="L49" s="6"/>
      <c r="M49" s="6"/>
      <c r="N49" s="6"/>
      <c r="O49" s="2"/>
      <c r="P49" s="2"/>
    </row>
    <row r="50" spans="1:16" ht="12.75">
      <c r="A50" s="81">
        <v>12.6000000000001</v>
      </c>
      <c r="B50" s="82">
        <f t="shared" si="5"/>
        <v>2179.800000000017</v>
      </c>
      <c r="C50" s="82">
        <f t="shared" si="6"/>
        <v>1722.0420000000136</v>
      </c>
      <c r="D50" s="82">
        <f t="shared" si="7"/>
        <v>30517.200000000237</v>
      </c>
      <c r="E50" s="83">
        <f t="shared" si="8"/>
        <v>40282.70400000032</v>
      </c>
      <c r="F50" s="84">
        <f t="shared" si="9"/>
        <v>24.255000000000187</v>
      </c>
      <c r="G50" s="6"/>
      <c r="H50" s="6"/>
      <c r="I50" s="6"/>
      <c r="J50" s="6"/>
      <c r="K50" s="6"/>
      <c r="L50" s="6"/>
      <c r="M50" s="6"/>
      <c r="N50" s="6"/>
      <c r="O50" s="2"/>
      <c r="P50" s="2"/>
    </row>
    <row r="51" spans="1:16" ht="12.75">
      <c r="A51" s="77">
        <v>12.7000000000001</v>
      </c>
      <c r="B51" s="78">
        <f t="shared" si="5"/>
        <v>2197.100000000017</v>
      </c>
      <c r="C51" s="78">
        <f t="shared" si="6"/>
        <v>1735.7090000000137</v>
      </c>
      <c r="D51" s="78">
        <f t="shared" si="7"/>
        <v>30759.40000000024</v>
      </c>
      <c r="E51" s="79">
        <f t="shared" si="8"/>
        <v>40602.40800000032</v>
      </c>
      <c r="F51" s="80">
        <f t="shared" si="9"/>
        <v>24.447500000000193</v>
      </c>
      <c r="G51" s="6"/>
      <c r="H51" s="6"/>
      <c r="I51" s="6"/>
      <c r="J51" s="6"/>
      <c r="K51" s="6"/>
      <c r="L51" s="6"/>
      <c r="M51" s="6"/>
      <c r="N51" s="6"/>
      <c r="O51" s="2"/>
      <c r="P51" s="2"/>
    </row>
    <row r="52" spans="1:16" ht="12.75">
      <c r="A52" s="81">
        <v>12.81</v>
      </c>
      <c r="B52" s="82">
        <f t="shared" si="5"/>
        <v>2216.13</v>
      </c>
      <c r="C52" s="82">
        <f t="shared" si="6"/>
        <v>1750.7427000000002</v>
      </c>
      <c r="D52" s="82">
        <f t="shared" si="7"/>
        <v>31025.82</v>
      </c>
      <c r="E52" s="83">
        <f t="shared" si="8"/>
        <v>40954.0824</v>
      </c>
      <c r="F52" s="84">
        <f t="shared" si="9"/>
        <v>24.659249999999997</v>
      </c>
      <c r="G52" s="6"/>
      <c r="H52" s="6"/>
      <c r="I52" s="6"/>
      <c r="J52" s="6"/>
      <c r="K52" s="6"/>
      <c r="L52" s="6"/>
      <c r="M52" s="6"/>
      <c r="N52" s="6"/>
      <c r="O52" s="2"/>
      <c r="P52" s="2"/>
    </row>
    <row r="53" spans="1:16" ht="12.75">
      <c r="A53" s="81">
        <v>12.9000000000001</v>
      </c>
      <c r="B53" s="82">
        <f t="shared" si="5"/>
        <v>2231.700000000017</v>
      </c>
      <c r="C53" s="82">
        <f t="shared" si="6"/>
        <v>1763.0430000000135</v>
      </c>
      <c r="D53" s="82">
        <f t="shared" si="7"/>
        <v>31243.80000000024</v>
      </c>
      <c r="E53" s="83">
        <f t="shared" si="8"/>
        <v>41241.81600000032</v>
      </c>
      <c r="F53" s="84">
        <f t="shared" si="9"/>
        <v>24.832500000000188</v>
      </c>
      <c r="G53" s="6"/>
      <c r="H53" s="6"/>
      <c r="I53" s="6"/>
      <c r="J53" s="6"/>
      <c r="K53" s="6"/>
      <c r="L53" s="6"/>
      <c r="M53" s="6"/>
      <c r="N53" s="6"/>
      <c r="O53" s="2"/>
      <c r="P53" s="2"/>
    </row>
    <row r="54" spans="1:16" ht="12.75">
      <c r="A54" s="81">
        <v>13.0000000000001</v>
      </c>
      <c r="B54" s="82">
        <f t="shared" si="5"/>
        <v>2249.0000000000173</v>
      </c>
      <c r="C54" s="82">
        <f t="shared" si="6"/>
        <v>1776.7100000000137</v>
      </c>
      <c r="D54" s="82">
        <f t="shared" si="7"/>
        <v>31486.00000000024</v>
      </c>
      <c r="E54" s="83">
        <f t="shared" si="8"/>
        <v>41561.52000000032</v>
      </c>
      <c r="F54" s="84">
        <f t="shared" si="9"/>
        <v>25.025000000000187</v>
      </c>
      <c r="G54" s="6"/>
      <c r="H54" s="6"/>
      <c r="I54" s="6"/>
      <c r="J54" s="6"/>
      <c r="K54" s="6"/>
      <c r="L54" s="6"/>
      <c r="M54" s="6"/>
      <c r="N54" s="6"/>
      <c r="O54" s="2"/>
      <c r="P54" s="2"/>
    </row>
    <row r="55" spans="1:16" ht="12.75">
      <c r="A55" s="81">
        <v>13.1000000000001</v>
      </c>
      <c r="B55" s="82">
        <f t="shared" si="5"/>
        <v>2266.300000000017</v>
      </c>
      <c r="C55" s="82">
        <f t="shared" si="6"/>
        <v>1790.3770000000136</v>
      </c>
      <c r="D55" s="82">
        <f t="shared" si="7"/>
        <v>31728.200000000237</v>
      </c>
      <c r="E55" s="83">
        <f t="shared" si="8"/>
        <v>41881.224000000315</v>
      </c>
      <c r="F55" s="84">
        <f t="shared" si="9"/>
        <v>25.217500000000186</v>
      </c>
      <c r="G55" s="6"/>
      <c r="H55" s="6"/>
      <c r="I55" s="6"/>
      <c r="J55" s="6"/>
      <c r="K55" s="6"/>
      <c r="L55" s="6"/>
      <c r="M55" s="6"/>
      <c r="N55" s="6"/>
      <c r="O55" s="2"/>
      <c r="P55" s="2"/>
    </row>
    <row r="56" spans="1:16" ht="12.75">
      <c r="A56" s="81">
        <v>13.2000000000001</v>
      </c>
      <c r="B56" s="82">
        <f t="shared" si="5"/>
        <v>2283.600000000017</v>
      </c>
      <c r="C56" s="82">
        <f t="shared" si="6"/>
        <v>1804.0440000000137</v>
      </c>
      <c r="D56" s="82">
        <f t="shared" si="7"/>
        <v>31970.40000000024</v>
      </c>
      <c r="E56" s="83">
        <f t="shared" si="8"/>
        <v>42200.92800000032</v>
      </c>
      <c r="F56" s="84">
        <f t="shared" si="9"/>
        <v>25.41000000000019</v>
      </c>
      <c r="G56" s="6"/>
      <c r="H56" s="6"/>
      <c r="I56" s="6"/>
      <c r="J56" s="6"/>
      <c r="K56" s="6"/>
      <c r="L56" s="6"/>
      <c r="M56" s="6"/>
      <c r="N56" s="6"/>
      <c r="O56" s="2"/>
      <c r="P56" s="2"/>
    </row>
    <row r="57" spans="1:16" ht="12.75">
      <c r="A57" s="77">
        <v>13.3000000000001</v>
      </c>
      <c r="B57" s="78">
        <f t="shared" si="5"/>
        <v>2300.9000000000174</v>
      </c>
      <c r="C57" s="78">
        <f t="shared" si="6"/>
        <v>1817.7110000000139</v>
      </c>
      <c r="D57" s="78">
        <f t="shared" si="7"/>
        <v>32212.600000000242</v>
      </c>
      <c r="E57" s="79">
        <f t="shared" si="8"/>
        <v>42520.632000000325</v>
      </c>
      <c r="F57" s="80">
        <f t="shared" si="9"/>
        <v>25.602500000000195</v>
      </c>
      <c r="G57" s="6"/>
      <c r="H57" s="6"/>
      <c r="I57" s="6"/>
      <c r="J57" s="6"/>
      <c r="K57" s="6"/>
      <c r="L57" s="6"/>
      <c r="M57" s="6"/>
      <c r="N57" s="6"/>
      <c r="O57" s="2"/>
      <c r="P57" s="2"/>
    </row>
    <row r="58" spans="1:16" ht="12.75">
      <c r="A58" s="81">
        <v>13.36</v>
      </c>
      <c r="B58" s="82">
        <f t="shared" si="5"/>
        <v>2311.2799999999997</v>
      </c>
      <c r="C58" s="82">
        <f t="shared" si="6"/>
        <v>1825.9111999999998</v>
      </c>
      <c r="D58" s="82">
        <f t="shared" si="7"/>
        <v>32357.92</v>
      </c>
      <c r="E58" s="83">
        <f t="shared" si="8"/>
        <v>42712.4544</v>
      </c>
      <c r="F58" s="84">
        <f t="shared" si="9"/>
        <v>25.718</v>
      </c>
      <c r="H58" s="6"/>
      <c r="I58" s="6"/>
      <c r="J58" s="6"/>
      <c r="K58" s="6"/>
      <c r="L58" s="6"/>
      <c r="M58" s="6"/>
      <c r="N58" s="6"/>
      <c r="O58" s="2"/>
      <c r="P58" s="2"/>
    </row>
    <row r="59" spans="1:16" ht="12.75">
      <c r="A59" s="81">
        <v>13.5000000000001</v>
      </c>
      <c r="B59" s="82">
        <f t="shared" si="5"/>
        <v>2335.5000000000173</v>
      </c>
      <c r="C59" s="82">
        <f t="shared" si="6"/>
        <v>1845.0450000000137</v>
      </c>
      <c r="D59" s="82">
        <f t="shared" si="7"/>
        <v>32697.00000000024</v>
      </c>
      <c r="E59" s="83">
        <f t="shared" si="8"/>
        <v>43160.04000000032</v>
      </c>
      <c r="F59" s="84">
        <f t="shared" si="9"/>
        <v>25.98750000000019</v>
      </c>
      <c r="H59" s="6"/>
      <c r="I59" s="6"/>
      <c r="J59" s="6"/>
      <c r="K59" s="6"/>
      <c r="L59" s="6"/>
      <c r="M59" s="6"/>
      <c r="N59" s="6"/>
      <c r="O59" s="2"/>
      <c r="P59" s="2"/>
    </row>
    <row r="60" spans="1:16" ht="12.75">
      <c r="A60" s="81">
        <v>13.6000000000001</v>
      </c>
      <c r="B60" s="82">
        <f t="shared" si="5"/>
        <v>2352.800000000017</v>
      </c>
      <c r="C60" s="82">
        <f t="shared" si="6"/>
        <v>1858.7120000000136</v>
      </c>
      <c r="D60" s="82">
        <f t="shared" si="7"/>
        <v>32939.20000000024</v>
      </c>
      <c r="E60" s="83">
        <f t="shared" si="8"/>
        <v>43479.74400000031</v>
      </c>
      <c r="F60" s="84">
        <f t="shared" si="9"/>
        <v>26.180000000000184</v>
      </c>
      <c r="H60" s="6"/>
      <c r="I60" s="6"/>
      <c r="J60" s="6"/>
      <c r="K60" s="6"/>
      <c r="L60" s="6"/>
      <c r="M60" s="6"/>
      <c r="N60" s="6"/>
      <c r="O60" s="2"/>
      <c r="P60" s="2"/>
    </row>
    <row r="61" spans="1:16" ht="12.75">
      <c r="A61" s="81">
        <v>13.7000000000001</v>
      </c>
      <c r="B61" s="82">
        <f t="shared" si="5"/>
        <v>2370.100000000017</v>
      </c>
      <c r="C61" s="82">
        <f t="shared" si="6"/>
        <v>1872.3790000000138</v>
      </c>
      <c r="D61" s="82">
        <f t="shared" si="7"/>
        <v>33181.40000000024</v>
      </c>
      <c r="E61" s="83">
        <f t="shared" si="8"/>
        <v>43799.448000000324</v>
      </c>
      <c r="F61" s="84">
        <f t="shared" si="9"/>
        <v>26.37250000000019</v>
      </c>
      <c r="H61" s="6"/>
      <c r="I61" s="6"/>
      <c r="J61" s="6"/>
      <c r="K61" s="6"/>
      <c r="L61" s="6"/>
      <c r="M61" s="6"/>
      <c r="N61" s="6"/>
      <c r="O61" s="2"/>
      <c r="P61" s="2"/>
    </row>
    <row r="62" spans="1:16" ht="12.75">
      <c r="A62" s="81">
        <v>13.8000000000001</v>
      </c>
      <c r="B62" s="82">
        <f t="shared" si="5"/>
        <v>2387.4000000000174</v>
      </c>
      <c r="C62" s="82">
        <f t="shared" si="6"/>
        <v>1886.046000000014</v>
      </c>
      <c r="D62" s="82">
        <f t="shared" si="7"/>
        <v>33423.600000000246</v>
      </c>
      <c r="E62" s="83">
        <f t="shared" si="8"/>
        <v>44119.15200000033</v>
      </c>
      <c r="F62" s="84">
        <f t="shared" si="9"/>
        <v>26.565000000000197</v>
      </c>
      <c r="H62" s="6"/>
      <c r="I62" s="6"/>
      <c r="J62" s="6"/>
      <c r="K62" s="6"/>
      <c r="L62" s="6"/>
      <c r="M62" s="6"/>
      <c r="N62" s="6"/>
      <c r="O62" s="2"/>
      <c r="P62" s="2"/>
    </row>
    <row r="63" spans="1:16" ht="12.75">
      <c r="A63" s="81">
        <v>13.9000000000001</v>
      </c>
      <c r="B63" s="82">
        <f>(A63*173)</f>
        <v>2404.700000000017</v>
      </c>
      <c r="C63" s="82">
        <f>B63*0.79</f>
        <v>1899.7130000000136</v>
      </c>
      <c r="D63" s="82">
        <f>B63*14</f>
        <v>33665.800000000236</v>
      </c>
      <c r="E63" s="83">
        <f>D63*1.32</f>
        <v>44438.85600000031</v>
      </c>
      <c r="F63" s="84">
        <f t="shared" si="9"/>
        <v>26.757500000000185</v>
      </c>
      <c r="H63" s="6"/>
      <c r="I63" s="6"/>
      <c r="J63" s="6"/>
      <c r="K63" s="6"/>
      <c r="L63" s="6"/>
      <c r="M63" s="6"/>
      <c r="N63" s="6"/>
      <c r="O63" s="2"/>
      <c r="P63" s="2"/>
    </row>
    <row r="64" spans="1:16" ht="12.75">
      <c r="A64" s="81">
        <v>14.0000000000001</v>
      </c>
      <c r="B64" s="82">
        <f>(A64*173)</f>
        <v>2422.0000000000173</v>
      </c>
      <c r="C64" s="82">
        <f>B64*0.79</f>
        <v>1913.3800000000138</v>
      </c>
      <c r="D64" s="82">
        <f>B64*14</f>
        <v>33908.00000000024</v>
      </c>
      <c r="E64" s="83">
        <f>D64*1.32</f>
        <v>44758.56000000032</v>
      </c>
      <c r="F64" s="84">
        <f t="shared" si="9"/>
        <v>26.950000000000188</v>
      </c>
      <c r="H64" s="6"/>
      <c r="I64" s="6"/>
      <c r="J64" s="6"/>
      <c r="K64" s="6"/>
      <c r="L64" s="6"/>
      <c r="M64" s="6"/>
      <c r="N64" s="6"/>
      <c r="O64" s="2"/>
      <c r="P64" s="2"/>
    </row>
    <row r="65" spans="1:16" ht="12.75">
      <c r="A65" s="81">
        <v>14.1000000000001</v>
      </c>
      <c r="B65" s="82">
        <f aca="true" t="shared" si="10" ref="B65:B119">(A65*173)</f>
        <v>2439.300000000017</v>
      </c>
      <c r="C65" s="82">
        <f aca="true" t="shared" si="11" ref="C65:C119">B65*0.79</f>
        <v>1927.0470000000134</v>
      </c>
      <c r="D65" s="82">
        <f aca="true" t="shared" si="12" ref="D65:D119">B65*14</f>
        <v>34150.20000000024</v>
      </c>
      <c r="E65" s="83">
        <f aca="true" t="shared" si="13" ref="E65:E119">D65*1.32</f>
        <v>45078.264000000316</v>
      </c>
      <c r="F65" s="84">
        <f t="shared" si="9"/>
        <v>27.142500000000187</v>
      </c>
      <c r="H65" s="6"/>
      <c r="I65" s="6"/>
      <c r="J65" s="6"/>
      <c r="K65" s="6"/>
      <c r="L65" s="6"/>
      <c r="M65" s="6"/>
      <c r="N65" s="6"/>
      <c r="O65" s="2"/>
      <c r="P65" s="2"/>
    </row>
    <row r="66" spans="1:16" ht="12.75">
      <c r="A66" s="81">
        <v>14.2000000000001</v>
      </c>
      <c r="B66" s="82">
        <f t="shared" si="10"/>
        <v>2456.600000000017</v>
      </c>
      <c r="C66" s="82">
        <f t="shared" si="11"/>
        <v>1940.7140000000136</v>
      </c>
      <c r="D66" s="82">
        <f t="shared" si="12"/>
        <v>34392.40000000024</v>
      </c>
      <c r="E66" s="83">
        <f t="shared" si="13"/>
        <v>45397.96800000032</v>
      </c>
      <c r="F66" s="84">
        <f t="shared" si="9"/>
        <v>27.33500000000019</v>
      </c>
      <c r="H66" s="6"/>
      <c r="I66" s="6"/>
      <c r="J66" s="6"/>
      <c r="K66" s="6"/>
      <c r="L66" s="6"/>
      <c r="M66" s="6"/>
      <c r="N66" s="6"/>
      <c r="O66" s="2"/>
      <c r="P66" s="2"/>
    </row>
    <row r="67" spans="1:16" ht="12.75">
      <c r="A67" s="81">
        <v>14.3000000000001</v>
      </c>
      <c r="B67" s="82">
        <f t="shared" si="10"/>
        <v>2473.9000000000174</v>
      </c>
      <c r="C67" s="82">
        <f t="shared" si="11"/>
        <v>1954.3810000000137</v>
      </c>
      <c r="D67" s="82">
        <f t="shared" si="12"/>
        <v>34634.600000000246</v>
      </c>
      <c r="E67" s="83">
        <f t="shared" si="13"/>
        <v>45717.672000000326</v>
      </c>
      <c r="F67" s="84">
        <f t="shared" si="9"/>
        <v>27.52750000000019</v>
      </c>
      <c r="H67" s="6"/>
      <c r="I67" s="6"/>
      <c r="J67" s="6"/>
      <c r="K67" s="6"/>
      <c r="L67" s="6"/>
      <c r="M67" s="6"/>
      <c r="N67" s="6"/>
      <c r="O67" s="2"/>
      <c r="P67" s="2"/>
    </row>
    <row r="68" spans="1:16" ht="12.75">
      <c r="A68" s="81">
        <v>14.4000000000001</v>
      </c>
      <c r="B68" s="82">
        <f t="shared" si="10"/>
        <v>2491.200000000017</v>
      </c>
      <c r="C68" s="82">
        <f t="shared" si="11"/>
        <v>1968.0480000000136</v>
      </c>
      <c r="D68" s="82">
        <f t="shared" si="12"/>
        <v>34876.800000000236</v>
      </c>
      <c r="E68" s="83">
        <f t="shared" si="13"/>
        <v>46037.37600000032</v>
      </c>
      <c r="F68" s="84">
        <f t="shared" si="9"/>
        <v>27.720000000000187</v>
      </c>
      <c r="H68" s="6"/>
      <c r="I68" s="6"/>
      <c r="J68" s="6"/>
      <c r="K68" s="6"/>
      <c r="L68" s="6"/>
      <c r="M68" s="6"/>
      <c r="N68" s="6"/>
      <c r="O68" s="2"/>
      <c r="P68" s="2"/>
    </row>
    <row r="69" spans="1:16" ht="12.75">
      <c r="A69" s="81">
        <v>14.5000000000001</v>
      </c>
      <c r="B69" s="82">
        <f t="shared" si="10"/>
        <v>2508.5000000000173</v>
      </c>
      <c r="C69" s="82">
        <f t="shared" si="11"/>
        <v>1981.7150000000138</v>
      </c>
      <c r="D69" s="82">
        <f t="shared" si="12"/>
        <v>35119.00000000024</v>
      </c>
      <c r="E69" s="83">
        <f t="shared" si="13"/>
        <v>46357.08000000032</v>
      </c>
      <c r="F69" s="84">
        <f t="shared" si="9"/>
        <v>27.91250000000019</v>
      </c>
      <c r="H69" s="6"/>
      <c r="I69" s="6"/>
      <c r="J69" s="6"/>
      <c r="K69" s="6"/>
      <c r="L69" s="6"/>
      <c r="M69" s="6"/>
      <c r="N69" s="6"/>
      <c r="O69" s="2"/>
      <c r="P69" s="2"/>
    </row>
    <row r="70" spans="1:16" ht="12.75">
      <c r="A70" s="81">
        <v>14.6000000000001</v>
      </c>
      <c r="B70" s="82">
        <f t="shared" si="10"/>
        <v>2525.800000000017</v>
      </c>
      <c r="C70" s="82">
        <f t="shared" si="11"/>
        <v>1995.3820000000135</v>
      </c>
      <c r="D70" s="82">
        <f t="shared" si="12"/>
        <v>35361.20000000024</v>
      </c>
      <c r="E70" s="83">
        <f t="shared" si="13"/>
        <v>46676.78400000031</v>
      </c>
      <c r="F70" s="84">
        <f t="shared" si="9"/>
        <v>28.105000000000185</v>
      </c>
      <c r="H70" s="6"/>
      <c r="I70" s="6"/>
      <c r="J70" s="6"/>
      <c r="K70" s="6"/>
      <c r="L70" s="6"/>
      <c r="M70" s="6"/>
      <c r="N70" s="6"/>
      <c r="O70" s="2"/>
      <c r="P70" s="2"/>
    </row>
    <row r="71" spans="1:16" ht="12.75">
      <c r="A71" s="81">
        <v>14.7000000000001</v>
      </c>
      <c r="B71" s="82">
        <f t="shared" si="10"/>
        <v>2543.100000000017</v>
      </c>
      <c r="C71" s="82">
        <f t="shared" si="11"/>
        <v>2009.0490000000136</v>
      </c>
      <c r="D71" s="82">
        <f t="shared" si="12"/>
        <v>35603.40000000024</v>
      </c>
      <c r="E71" s="83">
        <f t="shared" si="13"/>
        <v>46996.48800000032</v>
      </c>
      <c r="F71" s="84">
        <f t="shared" si="9"/>
        <v>28.297500000000188</v>
      </c>
      <c r="H71" s="6"/>
      <c r="I71" s="6"/>
      <c r="J71" s="6"/>
      <c r="K71" s="6"/>
      <c r="L71" s="6"/>
      <c r="M71" s="6"/>
      <c r="N71" s="6"/>
      <c r="O71" s="2"/>
      <c r="P71" s="2"/>
    </row>
    <row r="72" spans="1:16" ht="12.75">
      <c r="A72" s="81">
        <v>14.8000000000001</v>
      </c>
      <c r="B72" s="82">
        <f t="shared" si="10"/>
        <v>2560.4000000000174</v>
      </c>
      <c r="C72" s="82">
        <f t="shared" si="11"/>
        <v>2022.7160000000138</v>
      </c>
      <c r="D72" s="82">
        <f t="shared" si="12"/>
        <v>35845.600000000246</v>
      </c>
      <c r="E72" s="83">
        <f t="shared" si="13"/>
        <v>47316.19200000033</v>
      </c>
      <c r="F72" s="84">
        <f t="shared" si="9"/>
        <v>28.490000000000197</v>
      </c>
      <c r="H72" s="6"/>
      <c r="I72" s="6"/>
      <c r="J72" s="6"/>
      <c r="K72" s="6"/>
      <c r="L72" s="6"/>
      <c r="M72" s="6"/>
      <c r="N72" s="6"/>
      <c r="O72" s="2"/>
      <c r="P72" s="2"/>
    </row>
    <row r="73" spans="1:16" ht="12.75">
      <c r="A73" s="81">
        <v>14.9000000000001</v>
      </c>
      <c r="B73" s="82">
        <f t="shared" si="10"/>
        <v>2577.700000000017</v>
      </c>
      <c r="C73" s="82">
        <f t="shared" si="11"/>
        <v>2036.3830000000137</v>
      </c>
      <c r="D73" s="82">
        <f t="shared" si="12"/>
        <v>36087.800000000236</v>
      </c>
      <c r="E73" s="83">
        <f t="shared" si="13"/>
        <v>47635.89600000031</v>
      </c>
      <c r="F73" s="84">
        <f t="shared" si="9"/>
        <v>28.682500000000186</v>
      </c>
      <c r="H73" s="6"/>
      <c r="I73" s="6"/>
      <c r="J73" s="6"/>
      <c r="K73" s="6"/>
      <c r="L73" s="6"/>
      <c r="M73" s="6"/>
      <c r="N73" s="6"/>
      <c r="O73" s="2"/>
      <c r="P73" s="2"/>
    </row>
    <row r="74" spans="1:16" ht="12.75">
      <c r="A74" s="81">
        <v>15.0000000000001</v>
      </c>
      <c r="B74" s="82">
        <f t="shared" si="10"/>
        <v>2595.0000000000173</v>
      </c>
      <c r="C74" s="82">
        <f t="shared" si="11"/>
        <v>2050.050000000014</v>
      </c>
      <c r="D74" s="82">
        <f t="shared" si="12"/>
        <v>36330.00000000024</v>
      </c>
      <c r="E74" s="83">
        <f t="shared" si="13"/>
        <v>47955.60000000032</v>
      </c>
      <c r="F74" s="84">
        <f t="shared" si="9"/>
        <v>28.87500000000019</v>
      </c>
      <c r="H74" s="6"/>
      <c r="I74" s="6"/>
      <c r="J74" s="6"/>
      <c r="K74" s="6"/>
      <c r="L74" s="6"/>
      <c r="M74" s="6"/>
      <c r="N74" s="6"/>
      <c r="O74" s="2"/>
      <c r="P74" s="2"/>
    </row>
    <row r="75" spans="1:16" ht="12.75">
      <c r="A75" s="81">
        <v>15.1000000000001</v>
      </c>
      <c r="B75" s="82">
        <f t="shared" si="10"/>
        <v>2612.300000000017</v>
      </c>
      <c r="C75" s="82">
        <f t="shared" si="11"/>
        <v>2063.7170000000137</v>
      </c>
      <c r="D75" s="82">
        <f t="shared" si="12"/>
        <v>36572.20000000024</v>
      </c>
      <c r="E75" s="83">
        <f t="shared" si="13"/>
        <v>48275.30400000032</v>
      </c>
      <c r="F75" s="84">
        <f t="shared" si="9"/>
        <v>29.067500000000187</v>
      </c>
      <c r="H75" s="6"/>
      <c r="I75" s="6"/>
      <c r="J75" s="6"/>
      <c r="K75" s="6"/>
      <c r="L75" s="6"/>
      <c r="M75" s="6"/>
      <c r="N75" s="6"/>
      <c r="O75" s="2"/>
      <c r="P75" s="2"/>
    </row>
    <row r="76" spans="1:16" ht="12.75">
      <c r="A76" s="81">
        <v>15.2000000000001</v>
      </c>
      <c r="B76" s="82">
        <f t="shared" si="10"/>
        <v>2629.600000000017</v>
      </c>
      <c r="C76" s="82">
        <f t="shared" si="11"/>
        <v>2077.3840000000137</v>
      </c>
      <c r="D76" s="82">
        <f t="shared" si="12"/>
        <v>36814.40000000024</v>
      </c>
      <c r="E76" s="83">
        <f t="shared" si="13"/>
        <v>48595.00800000032</v>
      </c>
      <c r="F76" s="84">
        <f aca="true" t="shared" si="14" ref="F76:F107">E76/H$6</f>
        <v>29.26000000000019</v>
      </c>
      <c r="H76" s="6"/>
      <c r="I76" s="6"/>
      <c r="J76" s="6"/>
      <c r="K76" s="6"/>
      <c r="L76" s="6"/>
      <c r="M76" s="6"/>
      <c r="N76" s="6"/>
      <c r="O76" s="2"/>
      <c r="P76" s="2"/>
    </row>
    <row r="77" spans="1:16" ht="12.75">
      <c r="A77" s="81">
        <v>15.3000000000001</v>
      </c>
      <c r="B77" s="82">
        <f t="shared" si="10"/>
        <v>2646.9000000000174</v>
      </c>
      <c r="C77" s="82">
        <f t="shared" si="11"/>
        <v>2091.051000000014</v>
      </c>
      <c r="D77" s="82">
        <f t="shared" si="12"/>
        <v>37056.600000000246</v>
      </c>
      <c r="E77" s="83">
        <f t="shared" si="13"/>
        <v>48914.71200000033</v>
      </c>
      <c r="F77" s="84">
        <f t="shared" si="14"/>
        <v>29.452500000000192</v>
      </c>
      <c r="H77" s="6"/>
      <c r="I77" s="6"/>
      <c r="J77" s="6"/>
      <c r="K77" s="6"/>
      <c r="L77" s="6"/>
      <c r="M77" s="6"/>
      <c r="N77" s="6"/>
      <c r="O77" s="2"/>
      <c r="P77" s="2"/>
    </row>
    <row r="78" spans="1:16" ht="12.75">
      <c r="A78" s="81">
        <v>15.4000000000001</v>
      </c>
      <c r="B78" s="82">
        <f t="shared" si="10"/>
        <v>2664.200000000017</v>
      </c>
      <c r="C78" s="82">
        <f t="shared" si="11"/>
        <v>2104.7180000000135</v>
      </c>
      <c r="D78" s="82">
        <f t="shared" si="12"/>
        <v>37298.800000000236</v>
      </c>
      <c r="E78" s="83">
        <f t="shared" si="13"/>
        <v>49234.41600000031</v>
      </c>
      <c r="F78" s="84">
        <f t="shared" si="14"/>
        <v>29.645000000000184</v>
      </c>
      <c r="H78" s="6"/>
      <c r="I78" s="6"/>
      <c r="J78" s="6"/>
      <c r="K78" s="6"/>
      <c r="L78" s="6"/>
      <c r="M78" s="6"/>
      <c r="N78" s="6"/>
      <c r="O78" s="2"/>
      <c r="P78" s="2"/>
    </row>
    <row r="79" spans="1:16" ht="12.75">
      <c r="A79" s="81">
        <v>15.5000000000001</v>
      </c>
      <c r="B79" s="82">
        <f t="shared" si="10"/>
        <v>2681.5000000000173</v>
      </c>
      <c r="C79" s="82">
        <f t="shared" si="11"/>
        <v>2118.385000000014</v>
      </c>
      <c r="D79" s="82">
        <f t="shared" si="12"/>
        <v>37541.00000000024</v>
      </c>
      <c r="E79" s="83">
        <f t="shared" si="13"/>
        <v>49554.12000000032</v>
      </c>
      <c r="F79" s="84">
        <f t="shared" si="14"/>
        <v>29.83750000000019</v>
      </c>
      <c r="H79" s="6"/>
      <c r="I79" s="6"/>
      <c r="J79" s="6"/>
      <c r="K79" s="6"/>
      <c r="L79" s="6"/>
      <c r="M79" s="6"/>
      <c r="N79" s="6"/>
      <c r="O79" s="2"/>
      <c r="P79" s="2"/>
    </row>
    <row r="80" spans="1:16" ht="12.75">
      <c r="A80" s="81">
        <v>15.6000000000001</v>
      </c>
      <c r="B80" s="82">
        <f t="shared" si="10"/>
        <v>2698.800000000017</v>
      </c>
      <c r="C80" s="82">
        <f t="shared" si="11"/>
        <v>2132.0520000000133</v>
      </c>
      <c r="D80" s="82">
        <f t="shared" si="12"/>
        <v>37783.20000000024</v>
      </c>
      <c r="E80" s="83">
        <f t="shared" si="13"/>
        <v>49873.82400000031</v>
      </c>
      <c r="F80" s="84">
        <f t="shared" si="14"/>
        <v>30.030000000000186</v>
      </c>
      <c r="H80" s="6"/>
      <c r="I80" s="6"/>
      <c r="J80" s="6"/>
      <c r="K80" s="6"/>
      <c r="L80" s="6"/>
      <c r="M80" s="6"/>
      <c r="N80" s="6"/>
      <c r="O80" s="2"/>
      <c r="P80" s="2"/>
    </row>
    <row r="81" spans="1:16" ht="12.75">
      <c r="A81" s="81">
        <v>15.7000000000001</v>
      </c>
      <c r="B81" s="82">
        <f t="shared" si="10"/>
        <v>2716.100000000017</v>
      </c>
      <c r="C81" s="82">
        <f t="shared" si="11"/>
        <v>2145.7190000000137</v>
      </c>
      <c r="D81" s="82">
        <f t="shared" si="12"/>
        <v>38025.40000000024</v>
      </c>
      <c r="E81" s="83">
        <f t="shared" si="13"/>
        <v>50193.52800000032</v>
      </c>
      <c r="F81" s="84">
        <f t="shared" si="14"/>
        <v>30.22250000000019</v>
      </c>
      <c r="H81" s="6"/>
      <c r="I81" s="6"/>
      <c r="J81" s="6"/>
      <c r="K81" s="6"/>
      <c r="L81" s="6"/>
      <c r="M81" s="6"/>
      <c r="N81" s="6"/>
      <c r="O81" s="2"/>
      <c r="P81" s="2"/>
    </row>
    <row r="82" spans="1:16" ht="12.75">
      <c r="A82" s="81">
        <v>15.8000000000001</v>
      </c>
      <c r="B82" s="82">
        <f t="shared" si="10"/>
        <v>2733.4000000000174</v>
      </c>
      <c r="C82" s="82">
        <f t="shared" si="11"/>
        <v>2159.3860000000136</v>
      </c>
      <c r="D82" s="82">
        <f t="shared" si="12"/>
        <v>38267.600000000246</v>
      </c>
      <c r="E82" s="83">
        <f t="shared" si="13"/>
        <v>50513.232000000324</v>
      </c>
      <c r="F82" s="84">
        <f t="shared" si="14"/>
        <v>30.41500000000019</v>
      </c>
      <c r="H82" s="6"/>
      <c r="I82" s="6"/>
      <c r="J82" s="6"/>
      <c r="K82" s="6"/>
      <c r="L82" s="6"/>
      <c r="M82" s="6"/>
      <c r="N82" s="6"/>
      <c r="O82" s="2"/>
      <c r="P82" s="2"/>
    </row>
    <row r="83" spans="1:6" ht="12.75">
      <c r="A83" s="81">
        <v>15.9000000000001</v>
      </c>
      <c r="B83" s="82">
        <f t="shared" si="10"/>
        <v>2750.700000000017</v>
      </c>
      <c r="C83" s="82">
        <f t="shared" si="11"/>
        <v>2173.0530000000135</v>
      </c>
      <c r="D83" s="82">
        <f t="shared" si="12"/>
        <v>38509.800000000236</v>
      </c>
      <c r="E83" s="83">
        <f t="shared" si="13"/>
        <v>50832.936000000314</v>
      </c>
      <c r="F83" s="84">
        <f t="shared" si="14"/>
        <v>30.607500000000186</v>
      </c>
    </row>
    <row r="84" spans="1:6" ht="12.75">
      <c r="A84" s="81">
        <v>16.0000000000001</v>
      </c>
      <c r="B84" s="82">
        <f t="shared" si="10"/>
        <v>2768.0000000000173</v>
      </c>
      <c r="C84" s="82">
        <f t="shared" si="11"/>
        <v>2186.720000000014</v>
      </c>
      <c r="D84" s="82">
        <f t="shared" si="12"/>
        <v>38752.00000000024</v>
      </c>
      <c r="E84" s="83">
        <f t="shared" si="13"/>
        <v>51152.64000000032</v>
      </c>
      <c r="F84" s="84">
        <f t="shared" si="14"/>
        <v>30.80000000000019</v>
      </c>
    </row>
    <row r="85" spans="1:6" ht="12.75">
      <c r="A85" s="81">
        <v>16.1000000000001</v>
      </c>
      <c r="B85" s="82">
        <f t="shared" si="10"/>
        <v>2785.3000000000175</v>
      </c>
      <c r="C85" s="82">
        <f t="shared" si="11"/>
        <v>2200.387000000014</v>
      </c>
      <c r="D85" s="82">
        <f t="shared" si="12"/>
        <v>38994.200000000244</v>
      </c>
      <c r="E85" s="83">
        <f t="shared" si="13"/>
        <v>51472.344000000325</v>
      </c>
      <c r="F85" s="84">
        <f t="shared" si="14"/>
        <v>30.99250000000019</v>
      </c>
    </row>
    <row r="86" spans="1:6" ht="12.75">
      <c r="A86" s="81">
        <v>16.2000000000001</v>
      </c>
      <c r="B86" s="82">
        <f t="shared" si="10"/>
        <v>2802.600000000017</v>
      </c>
      <c r="C86" s="82">
        <f t="shared" si="11"/>
        <v>2214.0540000000137</v>
      </c>
      <c r="D86" s="82">
        <f t="shared" si="12"/>
        <v>39236.40000000024</v>
      </c>
      <c r="E86" s="83">
        <f t="shared" si="13"/>
        <v>51792.04800000032</v>
      </c>
      <c r="F86" s="84">
        <f t="shared" si="14"/>
        <v>31.18500000000019</v>
      </c>
    </row>
    <row r="87" spans="1:6" ht="12.75">
      <c r="A87" s="81">
        <v>16.3000000000001</v>
      </c>
      <c r="B87" s="82">
        <f t="shared" si="10"/>
        <v>2819.9000000000174</v>
      </c>
      <c r="C87" s="82">
        <f t="shared" si="11"/>
        <v>2227.7210000000136</v>
      </c>
      <c r="D87" s="82">
        <f t="shared" si="12"/>
        <v>39478.600000000246</v>
      </c>
      <c r="E87" s="83">
        <f t="shared" si="13"/>
        <v>52111.75200000033</v>
      </c>
      <c r="F87" s="84">
        <f t="shared" si="14"/>
        <v>31.377500000000193</v>
      </c>
    </row>
    <row r="88" spans="1:6" ht="12.75">
      <c r="A88" s="81">
        <v>16.4000000000001</v>
      </c>
      <c r="B88" s="82">
        <f t="shared" si="10"/>
        <v>2837.2000000000176</v>
      </c>
      <c r="C88" s="82">
        <f t="shared" si="11"/>
        <v>2241.388000000014</v>
      </c>
      <c r="D88" s="82">
        <f t="shared" si="12"/>
        <v>39720.80000000024</v>
      </c>
      <c r="E88" s="83">
        <f t="shared" si="13"/>
        <v>52431.456000000326</v>
      </c>
      <c r="F88" s="84">
        <f t="shared" si="14"/>
        <v>31.570000000000192</v>
      </c>
    </row>
    <row r="89" spans="1:6" ht="12.75">
      <c r="A89" s="81">
        <v>16.5000000000001</v>
      </c>
      <c r="B89" s="82">
        <f t="shared" si="10"/>
        <v>2854.5000000000173</v>
      </c>
      <c r="C89" s="82">
        <f t="shared" si="11"/>
        <v>2255.055000000014</v>
      </c>
      <c r="D89" s="82">
        <f t="shared" si="12"/>
        <v>39963.00000000024</v>
      </c>
      <c r="E89" s="83">
        <f t="shared" si="13"/>
        <v>52751.160000000316</v>
      </c>
      <c r="F89" s="84">
        <f t="shared" si="14"/>
        <v>31.762500000000188</v>
      </c>
    </row>
    <row r="90" spans="1:6" ht="12.75">
      <c r="A90" s="81">
        <v>16.6000000000001</v>
      </c>
      <c r="B90" s="82">
        <f t="shared" si="10"/>
        <v>2871.8000000000175</v>
      </c>
      <c r="C90" s="82">
        <f t="shared" si="11"/>
        <v>2268.722000000014</v>
      </c>
      <c r="D90" s="82">
        <f t="shared" si="12"/>
        <v>40205.200000000244</v>
      </c>
      <c r="E90" s="83">
        <f t="shared" si="13"/>
        <v>53070.86400000033</v>
      </c>
      <c r="F90" s="84">
        <f t="shared" si="14"/>
        <v>31.955000000000194</v>
      </c>
    </row>
    <row r="91" spans="1:6" ht="12.75">
      <c r="A91" s="81">
        <v>16.7000000000001</v>
      </c>
      <c r="B91" s="82">
        <f t="shared" si="10"/>
        <v>2889.100000000017</v>
      </c>
      <c r="C91" s="82">
        <f t="shared" si="11"/>
        <v>2282.3890000000138</v>
      </c>
      <c r="D91" s="82">
        <f t="shared" si="12"/>
        <v>40447.40000000024</v>
      </c>
      <c r="E91" s="83">
        <f t="shared" si="13"/>
        <v>53390.56800000032</v>
      </c>
      <c r="F91" s="84">
        <f t="shared" si="14"/>
        <v>32.147500000000186</v>
      </c>
    </row>
    <row r="92" spans="1:6" ht="12.75">
      <c r="A92" s="81">
        <v>16.8000000000001</v>
      </c>
      <c r="B92" s="82">
        <f t="shared" si="10"/>
        <v>2906.4000000000174</v>
      </c>
      <c r="C92" s="82">
        <f t="shared" si="11"/>
        <v>2296.0560000000137</v>
      </c>
      <c r="D92" s="82">
        <f t="shared" si="12"/>
        <v>40689.600000000246</v>
      </c>
      <c r="E92" s="83">
        <f t="shared" si="13"/>
        <v>53710.272000000325</v>
      </c>
      <c r="F92" s="84">
        <f t="shared" si="14"/>
        <v>32.340000000000195</v>
      </c>
    </row>
    <row r="93" spans="1:6" ht="12.75">
      <c r="A93" s="81">
        <v>16.9000000000001</v>
      </c>
      <c r="B93" s="82">
        <f t="shared" si="10"/>
        <v>2923.7000000000176</v>
      </c>
      <c r="C93" s="82">
        <f t="shared" si="11"/>
        <v>2309.723000000014</v>
      </c>
      <c r="D93" s="82">
        <f t="shared" si="12"/>
        <v>40931.80000000024</v>
      </c>
      <c r="E93" s="83">
        <f t="shared" si="13"/>
        <v>54029.97600000032</v>
      </c>
      <c r="F93" s="84">
        <f t="shared" si="14"/>
        <v>32.53250000000019</v>
      </c>
    </row>
    <row r="94" spans="1:6" ht="12.75">
      <c r="A94" s="81">
        <v>17.0000000000001</v>
      </c>
      <c r="B94" s="82">
        <f t="shared" si="10"/>
        <v>2941.0000000000173</v>
      </c>
      <c r="C94" s="82">
        <f t="shared" si="11"/>
        <v>2323.390000000014</v>
      </c>
      <c r="D94" s="82">
        <f t="shared" si="12"/>
        <v>41174.00000000024</v>
      </c>
      <c r="E94" s="83">
        <f t="shared" si="13"/>
        <v>54349.68000000032</v>
      </c>
      <c r="F94" s="84">
        <f t="shared" si="14"/>
        <v>32.725000000000186</v>
      </c>
    </row>
    <row r="95" spans="1:6" ht="12.75">
      <c r="A95" s="81">
        <v>17.1000000000001</v>
      </c>
      <c r="B95" s="82">
        <f t="shared" si="10"/>
        <v>2958.3000000000175</v>
      </c>
      <c r="C95" s="82">
        <f t="shared" si="11"/>
        <v>2337.057000000014</v>
      </c>
      <c r="D95" s="82">
        <f t="shared" si="12"/>
        <v>41416.200000000244</v>
      </c>
      <c r="E95" s="83">
        <f t="shared" si="13"/>
        <v>54669.384000000326</v>
      </c>
      <c r="F95" s="84">
        <f t="shared" si="14"/>
        <v>32.917500000000196</v>
      </c>
    </row>
    <row r="96" spans="1:6" ht="12.75">
      <c r="A96" s="81">
        <v>17.2000000000001</v>
      </c>
      <c r="B96" s="82">
        <f t="shared" si="10"/>
        <v>2975.600000000017</v>
      </c>
      <c r="C96" s="82">
        <f t="shared" si="11"/>
        <v>2350.724000000014</v>
      </c>
      <c r="D96" s="82">
        <f t="shared" si="12"/>
        <v>41658.40000000024</v>
      </c>
      <c r="E96" s="83">
        <f t="shared" si="13"/>
        <v>54989.08800000032</v>
      </c>
      <c r="F96" s="84">
        <f t="shared" si="14"/>
        <v>33.11000000000019</v>
      </c>
    </row>
    <row r="97" spans="1:6" ht="12.75">
      <c r="A97" s="81">
        <v>17.3000000000001</v>
      </c>
      <c r="B97" s="82">
        <f t="shared" si="10"/>
        <v>2992.9000000000174</v>
      </c>
      <c r="C97" s="82">
        <f t="shared" si="11"/>
        <v>2364.3910000000137</v>
      </c>
      <c r="D97" s="82">
        <f t="shared" si="12"/>
        <v>41900.600000000246</v>
      </c>
      <c r="E97" s="83">
        <f t="shared" si="13"/>
        <v>55308.79200000033</v>
      </c>
      <c r="F97" s="84">
        <f t="shared" si="14"/>
        <v>33.302500000000194</v>
      </c>
    </row>
    <row r="98" spans="1:6" ht="12.75">
      <c r="A98" s="81">
        <v>17.4000000000001</v>
      </c>
      <c r="B98" s="82">
        <f t="shared" si="10"/>
        <v>3010.2000000000176</v>
      </c>
      <c r="C98" s="82">
        <f t="shared" si="11"/>
        <v>2378.058000000014</v>
      </c>
      <c r="D98" s="82">
        <f t="shared" si="12"/>
        <v>42142.80000000024</v>
      </c>
      <c r="E98" s="83">
        <f t="shared" si="13"/>
        <v>55628.49600000033</v>
      </c>
      <c r="F98" s="84">
        <f t="shared" si="14"/>
        <v>33.495000000000196</v>
      </c>
    </row>
    <row r="99" spans="1:6" ht="12.75">
      <c r="A99" s="81">
        <v>17.5000000000001</v>
      </c>
      <c r="B99" s="82">
        <f t="shared" si="10"/>
        <v>3027.5000000000173</v>
      </c>
      <c r="C99" s="82">
        <f t="shared" si="11"/>
        <v>2391.7250000000136</v>
      </c>
      <c r="D99" s="82">
        <f t="shared" si="12"/>
        <v>42385.00000000024</v>
      </c>
      <c r="E99" s="83">
        <f t="shared" si="13"/>
        <v>55948.20000000032</v>
      </c>
      <c r="F99" s="84">
        <f t="shared" si="14"/>
        <v>33.687500000000185</v>
      </c>
    </row>
    <row r="100" spans="1:6" ht="12.75">
      <c r="A100" s="81">
        <v>17.6000000000001</v>
      </c>
      <c r="B100" s="82">
        <f t="shared" si="10"/>
        <v>3044.8000000000175</v>
      </c>
      <c r="C100" s="82">
        <f t="shared" si="11"/>
        <v>2405.392000000014</v>
      </c>
      <c r="D100" s="82">
        <f t="shared" si="12"/>
        <v>42627.200000000244</v>
      </c>
      <c r="E100" s="83">
        <f t="shared" si="13"/>
        <v>56267.90400000032</v>
      </c>
      <c r="F100" s="84">
        <f t="shared" si="14"/>
        <v>33.88000000000019</v>
      </c>
    </row>
    <row r="101" spans="1:6" ht="12.75">
      <c r="A101" s="81">
        <v>17.7000000000001</v>
      </c>
      <c r="B101" s="82">
        <f t="shared" si="10"/>
        <v>3062.100000000017</v>
      </c>
      <c r="C101" s="82">
        <f t="shared" si="11"/>
        <v>2419.059000000014</v>
      </c>
      <c r="D101" s="82">
        <f t="shared" si="12"/>
        <v>42869.40000000024</v>
      </c>
      <c r="E101" s="83">
        <f t="shared" si="13"/>
        <v>56587.60800000032</v>
      </c>
      <c r="F101" s="84">
        <f t="shared" si="14"/>
        <v>34.07250000000019</v>
      </c>
    </row>
    <row r="102" spans="1:6" ht="12.75">
      <c r="A102" s="81">
        <v>17.8000000000001</v>
      </c>
      <c r="B102" s="82">
        <f t="shared" si="10"/>
        <v>3079.4000000000174</v>
      </c>
      <c r="C102" s="82">
        <f t="shared" si="11"/>
        <v>2432.7260000000138</v>
      </c>
      <c r="D102" s="82">
        <f t="shared" si="12"/>
        <v>43111.600000000246</v>
      </c>
      <c r="E102" s="83">
        <f t="shared" si="13"/>
        <v>56907.312000000325</v>
      </c>
      <c r="F102" s="84">
        <f t="shared" si="14"/>
        <v>34.26500000000019</v>
      </c>
    </row>
    <row r="103" spans="1:6" ht="12.75">
      <c r="A103" s="81">
        <v>17.9000000000001</v>
      </c>
      <c r="B103" s="82">
        <f t="shared" si="10"/>
        <v>3096.7000000000176</v>
      </c>
      <c r="C103" s="82">
        <f t="shared" si="11"/>
        <v>2446.393000000014</v>
      </c>
      <c r="D103" s="82">
        <f t="shared" si="12"/>
        <v>43353.80000000024</v>
      </c>
      <c r="E103" s="83">
        <f t="shared" si="13"/>
        <v>57227.01600000032</v>
      </c>
      <c r="F103" s="84">
        <f t="shared" si="14"/>
        <v>34.45750000000019</v>
      </c>
    </row>
    <row r="104" spans="1:6" ht="12.75">
      <c r="A104" s="81">
        <v>18.0000000000001</v>
      </c>
      <c r="B104" s="82">
        <f t="shared" si="10"/>
        <v>3114.0000000000173</v>
      </c>
      <c r="C104" s="82">
        <f t="shared" si="11"/>
        <v>2460.0600000000136</v>
      </c>
      <c r="D104" s="82">
        <f t="shared" si="12"/>
        <v>43596.00000000024</v>
      </c>
      <c r="E104" s="83">
        <f t="shared" si="13"/>
        <v>57546.72000000032</v>
      </c>
      <c r="F104" s="84">
        <f t="shared" si="14"/>
        <v>34.65000000000019</v>
      </c>
    </row>
    <row r="105" spans="1:6" ht="12.75">
      <c r="A105" s="81">
        <v>18.1000000000001</v>
      </c>
      <c r="B105" s="82">
        <f t="shared" si="10"/>
        <v>3131.3000000000175</v>
      </c>
      <c r="C105" s="82">
        <f t="shared" si="11"/>
        <v>2473.727000000014</v>
      </c>
      <c r="D105" s="82">
        <f t="shared" si="12"/>
        <v>43838.200000000244</v>
      </c>
      <c r="E105" s="83">
        <f t="shared" si="13"/>
        <v>57866.42400000033</v>
      </c>
      <c r="F105" s="84">
        <f t="shared" si="14"/>
        <v>34.84250000000019</v>
      </c>
    </row>
    <row r="106" spans="1:6" ht="12.75">
      <c r="A106" s="81">
        <v>18.2000000000001</v>
      </c>
      <c r="B106" s="82">
        <f t="shared" si="10"/>
        <v>3148.600000000017</v>
      </c>
      <c r="C106" s="82">
        <f t="shared" si="11"/>
        <v>2487.394000000014</v>
      </c>
      <c r="D106" s="82">
        <f t="shared" si="12"/>
        <v>44080.40000000024</v>
      </c>
      <c r="E106" s="83">
        <f t="shared" si="13"/>
        <v>58186.128000000324</v>
      </c>
      <c r="F106" s="84">
        <f t="shared" si="14"/>
        <v>35.03500000000019</v>
      </c>
    </row>
    <row r="107" spans="1:6" ht="12.75">
      <c r="A107" s="81">
        <v>18.3000000000001</v>
      </c>
      <c r="B107" s="82">
        <f t="shared" si="10"/>
        <v>3165.9000000000174</v>
      </c>
      <c r="C107" s="82">
        <f t="shared" si="11"/>
        <v>2501.061000000014</v>
      </c>
      <c r="D107" s="82">
        <f t="shared" si="12"/>
        <v>44322.600000000246</v>
      </c>
      <c r="E107" s="83">
        <f t="shared" si="13"/>
        <v>58505.83200000033</v>
      </c>
      <c r="F107" s="84">
        <f t="shared" si="14"/>
        <v>35.2275000000002</v>
      </c>
    </row>
    <row r="108" spans="1:6" ht="12.75">
      <c r="A108" s="81">
        <v>18.4000000000001</v>
      </c>
      <c r="B108" s="82">
        <f t="shared" si="10"/>
        <v>3183.2000000000176</v>
      </c>
      <c r="C108" s="82">
        <f t="shared" si="11"/>
        <v>2514.728000000014</v>
      </c>
      <c r="D108" s="82">
        <f t="shared" si="12"/>
        <v>44564.80000000024</v>
      </c>
      <c r="E108" s="83">
        <f t="shared" si="13"/>
        <v>58825.53600000032</v>
      </c>
      <c r="F108" s="84">
        <f aca="true" t="shared" si="15" ref="F108:F119">E108/H$6</f>
        <v>35.420000000000186</v>
      </c>
    </row>
    <row r="109" spans="1:6" ht="12.75">
      <c r="A109" s="81">
        <v>18.5000000000001</v>
      </c>
      <c r="B109" s="82">
        <f t="shared" si="10"/>
        <v>3200.5000000000173</v>
      </c>
      <c r="C109" s="82">
        <f t="shared" si="11"/>
        <v>2528.3950000000136</v>
      </c>
      <c r="D109" s="82">
        <f t="shared" si="12"/>
        <v>44807.00000000024</v>
      </c>
      <c r="E109" s="83">
        <f t="shared" si="13"/>
        <v>59145.24000000032</v>
      </c>
      <c r="F109" s="84">
        <f t="shared" si="15"/>
        <v>35.61250000000019</v>
      </c>
    </row>
    <row r="110" spans="1:6" ht="12.75">
      <c r="A110" s="81">
        <v>18.6000000000001</v>
      </c>
      <c r="B110" s="82">
        <f t="shared" si="10"/>
        <v>3217.8000000000175</v>
      </c>
      <c r="C110" s="82">
        <f t="shared" si="11"/>
        <v>2542.062000000014</v>
      </c>
      <c r="D110" s="82">
        <f t="shared" si="12"/>
        <v>45049.200000000244</v>
      </c>
      <c r="E110" s="83">
        <f t="shared" si="13"/>
        <v>59464.94400000032</v>
      </c>
      <c r="F110" s="84">
        <f t="shared" si="15"/>
        <v>35.80500000000019</v>
      </c>
    </row>
    <row r="111" spans="1:6" ht="12.75">
      <c r="A111" s="81">
        <v>18.7000000000001</v>
      </c>
      <c r="B111" s="82">
        <f t="shared" si="10"/>
        <v>3235.100000000017</v>
      </c>
      <c r="C111" s="82">
        <f t="shared" si="11"/>
        <v>2555.729000000014</v>
      </c>
      <c r="D111" s="82">
        <f t="shared" si="12"/>
        <v>45291.40000000024</v>
      </c>
      <c r="E111" s="83">
        <f t="shared" si="13"/>
        <v>59784.64800000032</v>
      </c>
      <c r="F111" s="84">
        <f t="shared" si="15"/>
        <v>35.99750000000019</v>
      </c>
    </row>
    <row r="112" spans="1:6" ht="12.75">
      <c r="A112" s="81">
        <v>18.8000000000001</v>
      </c>
      <c r="B112" s="82">
        <f t="shared" si="10"/>
        <v>3252.4000000000174</v>
      </c>
      <c r="C112" s="82">
        <f t="shared" si="11"/>
        <v>2569.396000000014</v>
      </c>
      <c r="D112" s="82">
        <f t="shared" si="12"/>
        <v>45533.600000000246</v>
      </c>
      <c r="E112" s="83">
        <f t="shared" si="13"/>
        <v>60104.35200000033</v>
      </c>
      <c r="F112" s="84">
        <f t="shared" si="15"/>
        <v>36.19000000000019</v>
      </c>
    </row>
    <row r="113" spans="1:6" ht="12.75">
      <c r="A113" s="81">
        <v>18.9000000000001</v>
      </c>
      <c r="B113" s="82">
        <f t="shared" si="10"/>
        <v>3269.7000000000176</v>
      </c>
      <c r="C113" s="82">
        <f t="shared" si="11"/>
        <v>2583.063000000014</v>
      </c>
      <c r="D113" s="82">
        <f t="shared" si="12"/>
        <v>45775.80000000024</v>
      </c>
      <c r="E113" s="83">
        <f t="shared" si="13"/>
        <v>60424.056000000324</v>
      </c>
      <c r="F113" s="84">
        <f t="shared" si="15"/>
        <v>36.38250000000019</v>
      </c>
    </row>
    <row r="114" spans="1:6" ht="12.75">
      <c r="A114" s="81">
        <v>19.0000000000001</v>
      </c>
      <c r="B114" s="82">
        <f t="shared" si="10"/>
        <v>3287.0000000000173</v>
      </c>
      <c r="C114" s="82">
        <f t="shared" si="11"/>
        <v>2596.7300000000137</v>
      </c>
      <c r="D114" s="82">
        <f t="shared" si="12"/>
        <v>46018.00000000024</v>
      </c>
      <c r="E114" s="83">
        <f t="shared" si="13"/>
        <v>60743.76000000032</v>
      </c>
      <c r="F114" s="84">
        <f t="shared" si="15"/>
        <v>36.57500000000019</v>
      </c>
    </row>
    <row r="115" spans="1:6" ht="12.75">
      <c r="A115" s="81">
        <v>19.1000000000001</v>
      </c>
      <c r="B115" s="82">
        <f t="shared" si="10"/>
        <v>3304.3000000000175</v>
      </c>
      <c r="C115" s="82">
        <f t="shared" si="11"/>
        <v>2610.397000000014</v>
      </c>
      <c r="D115" s="82">
        <f t="shared" si="12"/>
        <v>46260.200000000244</v>
      </c>
      <c r="E115" s="83">
        <f t="shared" si="13"/>
        <v>61063.46400000033</v>
      </c>
      <c r="F115" s="84">
        <f t="shared" si="15"/>
        <v>36.76750000000019</v>
      </c>
    </row>
    <row r="116" spans="1:6" ht="12.75">
      <c r="A116" s="81">
        <v>19.2000000000001</v>
      </c>
      <c r="B116" s="82">
        <f t="shared" si="10"/>
        <v>3321.600000000017</v>
      </c>
      <c r="C116" s="82">
        <f t="shared" si="11"/>
        <v>2624.0640000000135</v>
      </c>
      <c r="D116" s="82">
        <f t="shared" si="12"/>
        <v>46502.40000000024</v>
      </c>
      <c r="E116" s="83">
        <f t="shared" si="13"/>
        <v>61383.168000000325</v>
      </c>
      <c r="F116" s="84">
        <f t="shared" si="15"/>
        <v>36.96000000000019</v>
      </c>
    </row>
    <row r="117" spans="1:6" ht="12.75">
      <c r="A117" s="81">
        <v>19.3000000000001</v>
      </c>
      <c r="B117" s="82">
        <f t="shared" si="10"/>
        <v>3338.9000000000174</v>
      </c>
      <c r="C117" s="82">
        <f t="shared" si="11"/>
        <v>2637.731000000014</v>
      </c>
      <c r="D117" s="82">
        <f t="shared" si="12"/>
        <v>46744.600000000246</v>
      </c>
      <c r="E117" s="83">
        <f t="shared" si="13"/>
        <v>61702.87200000033</v>
      </c>
      <c r="F117" s="84">
        <f t="shared" si="15"/>
        <v>37.152500000000195</v>
      </c>
    </row>
    <row r="118" spans="1:6" ht="12.75">
      <c r="A118" s="81">
        <v>19.4000000000001</v>
      </c>
      <c r="B118" s="82">
        <f t="shared" si="10"/>
        <v>3356.2000000000176</v>
      </c>
      <c r="C118" s="82">
        <f t="shared" si="11"/>
        <v>2651.398000000014</v>
      </c>
      <c r="D118" s="82">
        <f t="shared" si="12"/>
        <v>46986.80000000024</v>
      </c>
      <c r="E118" s="83">
        <f t="shared" si="13"/>
        <v>62022.57600000032</v>
      </c>
      <c r="F118" s="84">
        <f t="shared" si="15"/>
        <v>37.34500000000019</v>
      </c>
    </row>
    <row r="119" spans="1:6" ht="12.75">
      <c r="A119" s="81">
        <v>19.5000000000001</v>
      </c>
      <c r="B119" s="82">
        <f t="shared" si="10"/>
        <v>3373.5000000000173</v>
      </c>
      <c r="C119" s="82">
        <f t="shared" si="11"/>
        <v>2665.0650000000137</v>
      </c>
      <c r="D119" s="82">
        <f t="shared" si="12"/>
        <v>47229.00000000024</v>
      </c>
      <c r="E119" s="83">
        <f t="shared" si="13"/>
        <v>62342.28000000032</v>
      </c>
      <c r="F119" s="84">
        <f t="shared" si="15"/>
        <v>37.537500000000186</v>
      </c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</sheetData>
  <sheetProtection password="CF7A" sheet="1" selectLockedCells="1"/>
  <printOptions/>
  <pageMargins left="0.2362204724409449" right="0.2362204724409449" top="0.35433070866141736" bottom="0.1968503937007874" header="0.31496062992125984" footer="0.15748031496062992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Marchhart</dc:creator>
  <cp:keywords/>
  <dc:description/>
  <cp:lastModifiedBy>Strobl Karin,WKNÖ,Verkehrsfachgruppen2</cp:lastModifiedBy>
  <cp:lastPrinted>2021-06-16T08:04:48Z</cp:lastPrinted>
  <dcterms:created xsi:type="dcterms:W3CDTF">2000-03-03T12:44:57Z</dcterms:created>
  <dcterms:modified xsi:type="dcterms:W3CDTF">2022-02-18T07:51:14Z</dcterms:modified>
  <cp:category/>
  <cp:version/>
  <cp:contentType/>
  <cp:contentStatus/>
</cp:coreProperties>
</file>