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05" documentId="CEBD8BC51C24AFB7925B6DF35D6A2A42B6083951" xr6:coauthVersionLast="40" xr6:coauthVersionMax="40" xr10:uidLastSave="{91B1405D-4703-449A-97ED-BF7C444BEA78}"/>
  <bookViews>
    <workbookView xWindow="-108" yWindow="-108" windowWidth="23256" windowHeight="12576" tabRatio="924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Terminplan!$A$18</definedName>
    <definedName name="_ftnref1" localSheetId="3">Terminplan!$B$16</definedName>
    <definedName name="_xlnm.Print_Area" localSheetId="5">Honorarberechnung!$A$1:$L$57</definedName>
    <definedName name="_xlnm.Print_Area" localSheetId="2">Leistungsumfang!$A$1:$I$38</definedName>
    <definedName name="_xlnm.Print_Area" localSheetId="6">Personaleinsatzplan!$A$1:$AE$90</definedName>
    <definedName name="_xlnm.Print_Area" localSheetId="4">Projektklassenfaktor!$A:$H</definedName>
    <definedName name="_xlnm.Print_Area" localSheetId="3">Terminplan!$A$1:$P$20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36" l="1"/>
  <c r="H27" i="36"/>
  <c r="G59" i="41" s="1"/>
  <c r="H26" i="36"/>
  <c r="G51" i="41" s="1"/>
  <c r="H25" i="36"/>
  <c r="G42" i="41" s="1"/>
  <c r="H24" i="36"/>
  <c r="G32" i="41" s="1"/>
  <c r="H23" i="36"/>
  <c r="G21" i="41" s="1"/>
  <c r="D7" i="36"/>
  <c r="I24" i="36" s="1"/>
  <c r="K67" i="41"/>
  <c r="F10" i="42"/>
  <c r="F11" i="42" s="1"/>
  <c r="F56" i="41"/>
  <c r="F47" i="41"/>
  <c r="F37" i="41"/>
  <c r="F27" i="41"/>
  <c r="F18" i="41"/>
  <c r="D33" i="25"/>
  <c r="F38" i="25"/>
  <c r="H21" i="36"/>
  <c r="G58" i="41" s="1"/>
  <c r="H19" i="36"/>
  <c r="G20" i="41" s="1"/>
  <c r="B8" i="45"/>
  <c r="J11" i="36"/>
  <c r="D11" i="36"/>
  <c r="O16" i="42"/>
  <c r="O17" i="42" s="1"/>
  <c r="Z13" i="42"/>
  <c r="Z14" i="42" s="1"/>
  <c r="H10" i="42"/>
  <c r="H11" i="42" s="1"/>
  <c r="D33" i="27"/>
  <c r="D28" i="27"/>
  <c r="D20" i="27"/>
  <c r="D12" i="27"/>
  <c r="D4" i="27"/>
  <c r="E34" i="36"/>
  <c r="E35" i="36"/>
  <c r="E36" i="36"/>
  <c r="E37" i="36"/>
  <c r="E33" i="36"/>
  <c r="F45" i="36"/>
  <c r="E45" i="36"/>
  <c r="F44" i="36"/>
  <c r="E44" i="36"/>
  <c r="D4" i="36"/>
  <c r="D3" i="36"/>
  <c r="H20" i="36"/>
  <c r="G41" i="41" s="1"/>
  <c r="H22" i="36"/>
  <c r="G29" i="36"/>
  <c r="J29" i="36"/>
  <c r="G30" i="36"/>
  <c r="G39" i="36"/>
  <c r="J39" i="36"/>
  <c r="C12" i="27"/>
  <c r="E12" i="27"/>
  <c r="C20" i="27"/>
  <c r="E20" i="27"/>
  <c r="C28" i="27"/>
  <c r="E28" i="27"/>
  <c r="C33" i="27"/>
  <c r="E33" i="27"/>
  <c r="D14" i="25"/>
  <c r="D21" i="25"/>
  <c r="D27" i="25"/>
  <c r="AD10" i="42"/>
  <c r="AD11" i="42" s="1"/>
  <c r="AD16" i="42"/>
  <c r="AD17" i="42" s="1"/>
  <c r="G13" i="42"/>
  <c r="G14" i="42" s="1"/>
  <c r="J13" i="42"/>
  <c r="J14" i="42" s="1"/>
  <c r="L13" i="42"/>
  <c r="U13" i="42"/>
  <c r="U14" i="42" s="1"/>
  <c r="Y13" i="42"/>
  <c r="Y14" i="42"/>
  <c r="AC13" i="42"/>
  <c r="AC14" i="42" s="1"/>
  <c r="H13" i="42"/>
  <c r="H14" i="42"/>
  <c r="K13" i="42"/>
  <c r="K14" i="42" s="1"/>
  <c r="N13" i="42"/>
  <c r="N14" i="42" s="1"/>
  <c r="R13" i="42"/>
  <c r="R14" i="42" s="1"/>
  <c r="W13" i="42"/>
  <c r="W14" i="42" s="1"/>
  <c r="AB13" i="42"/>
  <c r="AB14" i="42" s="1"/>
  <c r="I13" i="42"/>
  <c r="I14" i="42" s="1"/>
  <c r="O13" i="42"/>
  <c r="O14" i="42" s="1"/>
  <c r="S13" i="42"/>
  <c r="S14" i="42"/>
  <c r="X13" i="42"/>
  <c r="X14" i="42" s="1"/>
  <c r="F13" i="42"/>
  <c r="F14" i="42" s="1"/>
  <c r="T13" i="42"/>
  <c r="T14" i="42"/>
  <c r="P13" i="42"/>
  <c r="P14" i="42" s="1"/>
  <c r="AA13" i="42"/>
  <c r="Q13" i="42"/>
  <c r="Q14" i="42"/>
  <c r="AD13" i="42"/>
  <c r="AD14" i="42" s="1"/>
  <c r="V13" i="42"/>
  <c r="V14" i="42" s="1"/>
  <c r="M13" i="42"/>
  <c r="M14" i="42" s="1"/>
  <c r="AC10" i="42"/>
  <c r="AC11" i="42" s="1"/>
  <c r="Y10" i="42"/>
  <c r="Y11" i="42" s="1"/>
  <c r="U10" i="42"/>
  <c r="U11" i="42" s="1"/>
  <c r="O10" i="42"/>
  <c r="O11" i="42" s="1"/>
  <c r="M10" i="42"/>
  <c r="M11" i="42" s="1"/>
  <c r="AB16" i="42"/>
  <c r="AB17" i="42" s="1"/>
  <c r="X16" i="42"/>
  <c r="X17" i="42" s="1"/>
  <c r="T16" i="42"/>
  <c r="T17" i="42"/>
  <c r="P16" i="42"/>
  <c r="P17" i="42" s="1"/>
  <c r="N16" i="42"/>
  <c r="N17" i="42"/>
  <c r="H16" i="42"/>
  <c r="H17" i="42" s="1"/>
  <c r="L14" i="42"/>
  <c r="F16" i="42"/>
  <c r="F17" i="42" s="1"/>
  <c r="Z10" i="42"/>
  <c r="T10" i="42"/>
  <c r="T19" i="42" s="1"/>
  <c r="T11" i="42"/>
  <c r="R10" i="42"/>
  <c r="R11" i="42" s="1"/>
  <c r="P10" i="42"/>
  <c r="K10" i="42"/>
  <c r="K11" i="42" s="1"/>
  <c r="G10" i="42"/>
  <c r="G11" i="42" s="1"/>
  <c r="AC16" i="42"/>
  <c r="AC17" i="42" s="1"/>
  <c r="R16" i="42"/>
  <c r="R17" i="42" s="1"/>
  <c r="M16" i="42"/>
  <c r="M17" i="42" s="1"/>
  <c r="K16" i="42"/>
  <c r="K17" i="42" s="1"/>
  <c r="I16" i="42"/>
  <c r="I17" i="42"/>
  <c r="AB10" i="42"/>
  <c r="AB11" i="42" s="1"/>
  <c r="X10" i="42"/>
  <c r="N10" i="42"/>
  <c r="N19" i="42" s="1"/>
  <c r="J10" i="42"/>
  <c r="J11" i="42" s="1"/>
  <c r="Y16" i="42"/>
  <c r="Y17" i="42"/>
  <c r="U16" i="42"/>
  <c r="U17" i="42" s="1"/>
  <c r="Q16" i="42"/>
  <c r="Q17" i="42"/>
  <c r="W10" i="42"/>
  <c r="W11" i="42" s="1"/>
  <c r="S10" i="42"/>
  <c r="S11" i="42" s="1"/>
  <c r="Q10" i="42"/>
  <c r="Q11" i="42" s="1"/>
  <c r="I10" i="42"/>
  <c r="AA16" i="42"/>
  <c r="AA17" i="42"/>
  <c r="W16" i="42"/>
  <c r="W17" i="42" s="1"/>
  <c r="L16" i="42"/>
  <c r="L17" i="42" s="1"/>
  <c r="J16" i="42"/>
  <c r="J17" i="42" s="1"/>
  <c r="G16" i="42"/>
  <c r="G17" i="42" s="1"/>
  <c r="AA10" i="42"/>
  <c r="AA11" i="42" s="1"/>
  <c r="V10" i="42"/>
  <c r="V11" i="42"/>
  <c r="Z16" i="42"/>
  <c r="Z17" i="42" s="1"/>
  <c r="V16" i="42"/>
  <c r="V19" i="42"/>
  <c r="V17" i="42"/>
  <c r="S16" i="42"/>
  <c r="X11" i="42"/>
  <c r="AA14" i="42"/>
  <c r="L10" i="42"/>
  <c r="L11" i="42" s="1"/>
  <c r="Z19" i="42"/>
  <c r="AC19" i="42"/>
  <c r="Z11" i="42"/>
  <c r="P11" i="42"/>
  <c r="I26" i="36"/>
  <c r="I20" i="36"/>
  <c r="I22" i="36"/>
  <c r="I25" i="36" l="1"/>
  <c r="S19" i="42"/>
  <c r="I19" i="42"/>
  <c r="D38" i="27"/>
  <c r="D40" i="27" s="1"/>
  <c r="D8" i="36" s="1"/>
  <c r="H44" i="36" s="1"/>
  <c r="L19" i="42"/>
  <c r="D41" i="41"/>
  <c r="K63" i="41"/>
  <c r="I27" i="36"/>
  <c r="AD19" i="42"/>
  <c r="H19" i="42"/>
  <c r="K54" i="41"/>
  <c r="Y19" i="42"/>
  <c r="P19" i="42"/>
  <c r="M19" i="42"/>
  <c r="R19" i="42"/>
  <c r="X19" i="42"/>
  <c r="I23" i="36"/>
  <c r="O19" i="42"/>
  <c r="S17" i="42"/>
  <c r="AE17" i="42" s="1"/>
  <c r="I11" i="42"/>
  <c r="D42" i="41"/>
  <c r="K19" i="42"/>
  <c r="I19" i="36"/>
  <c r="N11" i="42"/>
  <c r="I21" i="36"/>
  <c r="AB19" i="42"/>
  <c r="J56" i="41" s="1"/>
  <c r="AA19" i="42"/>
  <c r="AE14" i="42"/>
  <c r="D59" i="41"/>
  <c r="D32" i="41"/>
  <c r="D20" i="41"/>
  <c r="G22" i="41"/>
  <c r="G25" i="41" s="1"/>
  <c r="G60" i="41"/>
  <c r="D58" i="41"/>
  <c r="K25" i="41"/>
  <c r="J19" i="42"/>
  <c r="J27" i="41" s="1"/>
  <c r="G19" i="42"/>
  <c r="W19" i="42"/>
  <c r="F19" i="42"/>
  <c r="Q19" i="42"/>
  <c r="J37" i="41" s="1"/>
  <c r="U19" i="42"/>
  <c r="E20" i="41"/>
  <c r="E22" i="41" s="1"/>
  <c r="H37" i="36" l="1"/>
  <c r="H34" i="36"/>
  <c r="I34" i="36" s="1"/>
  <c r="H45" i="36"/>
  <c r="I45" i="36" s="1"/>
  <c r="H33" i="36"/>
  <c r="I33" i="36" s="1"/>
  <c r="H36" i="36"/>
  <c r="I36" i="36" s="1"/>
  <c r="H35" i="36"/>
  <c r="I35" i="36" s="1"/>
  <c r="I58" i="41"/>
  <c r="J47" i="41"/>
  <c r="AE11" i="42"/>
  <c r="AE21" i="42" s="1"/>
  <c r="AE27" i="42" s="1"/>
  <c r="AE31" i="42" s="1"/>
  <c r="K35" i="41"/>
  <c r="J18" i="41"/>
  <c r="K23" i="41" s="1"/>
  <c r="E21" i="41"/>
  <c r="K45" i="41"/>
  <c r="K65" i="41" s="1"/>
  <c r="K70" i="41" s="1"/>
  <c r="G39" i="41"/>
  <c r="I37" i="36"/>
  <c r="G40" i="41"/>
  <c r="AE33" i="42"/>
  <c r="AE35" i="42" s="1"/>
  <c r="G29" i="41"/>
  <c r="H49" i="36"/>
  <c r="G63" i="41"/>
  <c r="K61" i="41"/>
  <c r="E58" i="41"/>
  <c r="E60" i="41" s="1"/>
  <c r="E59" i="41"/>
  <c r="I44" i="36"/>
  <c r="G49" i="41"/>
  <c r="G30" i="41" l="1"/>
  <c r="D30" i="41" s="1"/>
  <c r="G50" i="41"/>
  <c r="D50" i="41" s="1"/>
  <c r="G31" i="41"/>
  <c r="D31" i="41" s="1"/>
  <c r="I20" i="41"/>
  <c r="D40" i="41"/>
  <c r="G33" i="41"/>
  <c r="E29" i="41" s="1"/>
  <c r="E33" i="41" s="1"/>
  <c r="D29" i="41"/>
  <c r="G43" i="41"/>
  <c r="E39" i="41" s="1"/>
  <c r="E43" i="41" s="1"/>
  <c r="D39" i="41"/>
  <c r="D49" i="41"/>
  <c r="G52" i="41"/>
  <c r="I50" i="36"/>
  <c r="I53" i="36" s="1"/>
  <c r="J35" i="36" s="1"/>
  <c r="E31" i="41" l="1"/>
  <c r="J33" i="36"/>
  <c r="J37" i="36"/>
  <c r="J34" i="36"/>
  <c r="J36" i="36"/>
  <c r="E50" i="41"/>
  <c r="E51" i="41"/>
  <c r="I49" i="41"/>
  <c r="G54" i="41"/>
  <c r="K52" i="41"/>
  <c r="E40" i="41"/>
  <c r="J20" i="36"/>
  <c r="I55" i="36"/>
  <c r="I56" i="36" s="1"/>
  <c r="J26" i="36"/>
  <c r="J21" i="36"/>
  <c r="J22" i="36"/>
  <c r="J27" i="36"/>
  <c r="J25" i="36"/>
  <c r="J19" i="36"/>
  <c r="J53" i="36" s="1"/>
  <c r="J24" i="36"/>
  <c r="J23" i="36"/>
  <c r="J51" i="36"/>
  <c r="I39" i="41"/>
  <c r="G45" i="41"/>
  <c r="E41" i="41"/>
  <c r="E42" i="41"/>
  <c r="K43" i="41"/>
  <c r="J45" i="36"/>
  <c r="E49" i="41"/>
  <c r="E52" i="41" s="1"/>
  <c r="K33" i="41"/>
  <c r="G35" i="41"/>
  <c r="G65" i="41" s="1"/>
  <c r="K69" i="41" s="1"/>
  <c r="K71" i="41" s="1"/>
  <c r="E32" i="41"/>
  <c r="I29" i="41"/>
  <c r="E30" i="41"/>
  <c r="J44" i="36"/>
</calcChain>
</file>

<file path=xl/sharedStrings.xml><?xml version="1.0" encoding="utf-8"?>
<sst xmlns="http://schemas.openxmlformats.org/spreadsheetml/2006/main" count="525" uniqueCount="278">
  <si>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</si>
  <si>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</si>
  <si>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</si>
  <si>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</si>
  <si>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</si>
  <si>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</si>
  <si>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</si>
  <si>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</si>
  <si>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</si>
  <si>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</si>
  <si>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</si>
  <si>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</si>
  <si>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</si>
  <si>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</si>
  <si>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</si>
  <si>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</si>
  <si>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</si>
  <si>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</si>
  <si>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</si>
  <si>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</si>
  <si>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</si>
  <si>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</si>
  <si>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</si>
  <si>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</si>
  <si>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</si>
  <si>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</si>
  <si>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</si>
  <si>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</si>
  <si>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</si>
  <si>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</si>
  <si>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</si>
  <si>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</si>
  <si>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</si>
  <si>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</si>
  <si>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</si>
  <si>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</si>
  <si>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</si>
  <si>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</si>
  <si>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</si>
  <si>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</si>
  <si>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</si>
  <si>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</si>
  <si>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</si>
  <si>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</si>
  <si>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</si>
  <si>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</si>
  <si>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</si>
  <si>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</si>
  <si>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</si>
  <si>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</si>
  <si>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</si>
  <si>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</si>
  <si>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</si>
  <si>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</si>
  <si>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</si>
  <si>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</si>
  <si>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</si>
  <si>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</si>
  <si>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</si>
  <si>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</si>
  <si>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</si>
  <si>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</si>
  <si>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</si>
  <si>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</si>
  <si>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</si>
  <si>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</si>
  <si>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</si>
  <si>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</si>
  <si>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</si>
  <si>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Oberleitung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</si>
  <si>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</si>
  <si>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</si>
  <si>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</si>
  <si>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</si>
  <si>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</si>
  <si>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Künstlerische Oberleitung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</si>
  <si>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</si>
  <si>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</si>
  <si>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</si>
  <si>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</si>
  <si>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</si>
  <si>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</si>
  <si>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</si>
  <si>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</si>
  <si>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</si>
  <si>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</si>
  <si>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1.7.3</t>
  </si>
  <si>
    <t>1.9</t>
  </si>
  <si>
    <t>1.7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</si>
  <si>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</si>
  <si>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</si>
  <si>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</si>
  <si>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</si>
  <si>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</si>
  <si>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</si>
  <si>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</si>
  <si>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</si>
  <si>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</si>
  <si>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</si>
  <si>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ANALYSE DES LEISTUNGSUMFANGES DER OBJEKTPLANUNG</t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</si>
  <si>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</si>
  <si>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</si>
  <si>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</si>
  <si>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</si>
  <si>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</si>
  <si>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</si>
  <si>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ERMITTLUNG DES PROJEKTKLASSENFAKTORS (Objektplanung)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</si>
  <si>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</si>
  <si>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</si>
  <si>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</si>
  <si>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</si>
  <si>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</si>
  <si>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</si>
  <si>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</si>
  <si>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</si>
  <si>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</si>
  <si>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</si>
  <si>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</si>
  <si>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</si>
  <si>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</si>
  <si>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</si>
  <si>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</si>
  <si>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</si>
  <si>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</si>
  <si>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</si>
  <si>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</si>
  <si>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</si>
  <si>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</si>
  <si>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</si>
  <si>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</si>
  <si>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[h/m² BGF]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</si>
  <si>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</si>
  <si>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</si>
  <si>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</si>
  <si>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</si>
  <si>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</si>
  <si>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</si>
  <si>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</si>
  <si>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</si>
  <si>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</si>
  <si>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</si>
  <si>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H=E*F*BGF*PKF+G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</si>
  <si>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</si>
  <si>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</si>
  <si>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</si>
  <si>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</si>
  <si>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</si>
  <si>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</si>
  <si>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</si>
  <si>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</si>
  <si>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Ausführungs-vorbereitung</t>
  </si>
  <si>
    <t>Ausführung</t>
  </si>
  <si>
    <t>Projekt-abschluss</t>
  </si>
  <si>
    <t>OBJEKTPLANUNG TEILLEISTUNGEN</t>
  </si>
  <si>
    <t>Zeitschiene in  [Mo]</t>
  </si>
  <si>
    <t>OL bei der Vergabe</t>
  </si>
  <si>
    <t>OL in der Bauphase</t>
  </si>
  <si>
    <t>Künstlerische OL</t>
  </si>
  <si>
    <t>Gesamtstd.</t>
  </si>
  <si>
    <t>Summe Kosten</t>
  </si>
  <si>
    <t>B.1.1</t>
  </si>
  <si>
    <t>B.1.2</t>
  </si>
  <si>
    <t>B.1.3</t>
  </si>
  <si>
    <t>B.1.4</t>
  </si>
  <si>
    <t>B.1.5</t>
  </si>
  <si>
    <t>B.1.8</t>
  </si>
  <si>
    <t>B.1.7</t>
  </si>
  <si>
    <t>Monate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</si>
  <si>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</si>
  <si>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</si>
  <si>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</si>
  <si>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</si>
  <si>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</si>
  <si>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</si>
  <si>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</si>
  <si>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</si>
  <si>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</si>
  <si>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</si>
  <si>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</si>
  <si>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</si>
  <si>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</si>
  <si>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Projektabschl.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</si>
  <si>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</si>
  <si>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</si>
  <si>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</si>
  <si>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</si>
  <si>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</si>
  <si>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</si>
  <si>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</si>
  <si>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Projektvorb.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</si>
  <si>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</si>
  <si>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</si>
  <si>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</si>
  <si>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</si>
  <si>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</si>
  <si>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</si>
  <si>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</si>
  <si>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</si>
  <si>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</si>
  <si>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</si>
  <si>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</si>
  <si>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</si>
  <si>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m² BGF</t>
  </si>
  <si>
    <t>€/m² BGF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</si>
  <si>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</si>
  <si>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</si>
  <si>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</si>
  <si>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</si>
  <si>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</si>
  <si>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</si>
  <si>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</si>
  <si>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</si>
  <si>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</si>
  <si>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Pos. B.1.1.</t>
  </si>
  <si>
    <t>* Objektplanung Leistungsumfang lt. Leistungsbild</t>
  </si>
  <si>
    <t>Vorentwurf *</t>
  </si>
  <si>
    <t>h/m² BGF</t>
  </si>
  <si>
    <t>Pos. B.1.2.</t>
  </si>
  <si>
    <t>Pos. B.1.3.</t>
  </si>
  <si>
    <t>Pos. B.1.4.</t>
  </si>
  <si>
    <t>Pos. B.1.5.</t>
  </si>
  <si>
    <t>Pos. B.1.8.</t>
  </si>
  <si>
    <t>Pos. B.1.9.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</si>
  <si>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</si>
  <si>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</si>
  <si>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</si>
  <si>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</si>
  <si>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</si>
  <si>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</si>
  <si>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</si>
  <si>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</si>
  <si>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</si>
  <si>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</si>
  <si>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</si>
  <si>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</si>
  <si>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</si>
  <si>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t>Sonstige Teilleistungen (PPH1-PPH5)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</si>
  <si>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</si>
  <si>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</si>
  <si>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</si>
  <si>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</si>
  <si>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</si>
  <si>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</si>
  <si>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</si>
  <si>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</si>
  <si>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Grundlagenanalyse</t>
  </si>
  <si>
    <t>Objektbetreuung</t>
  </si>
  <si>
    <t>Vorentwurf</t>
  </si>
  <si>
    <t>Entwurf</t>
  </si>
  <si>
    <t>Einreichplanung</t>
  </si>
  <si>
    <t>Ausführungsplanung</t>
  </si>
  <si>
    <t>Mitwirkung an der Vergabe</t>
  </si>
  <si>
    <t>Begleitung der Bauausführung</t>
  </si>
  <si>
    <t>Ausschreibung (LVs)</t>
  </si>
  <si>
    <t>B.1.1.</t>
  </si>
  <si>
    <t>B.1.6.b</t>
  </si>
  <si>
    <t>B.1.9.</t>
  </si>
  <si>
    <t>B.1.2.</t>
  </si>
  <si>
    <t>B.1.3.</t>
  </si>
  <si>
    <t>B.1.4.</t>
  </si>
  <si>
    <t>B.1.5.</t>
  </si>
  <si>
    <t>B.1.6.a</t>
  </si>
  <si>
    <t>B.1.7.</t>
  </si>
  <si>
    <t>B.1.9</t>
  </si>
  <si>
    <t>Entwurf *</t>
  </si>
  <si>
    <t>Einreichplanung *</t>
  </si>
  <si>
    <t>Begleitung der Bauausführung *</t>
  </si>
  <si>
    <t>Objektbetreuung *</t>
  </si>
  <si>
    <t>Grundlagenanalyse*</t>
  </si>
  <si>
    <t>Ausführungsplanung*</t>
  </si>
  <si>
    <t>Ausschreibung (LVs) *</t>
  </si>
  <si>
    <t>Mitwirkung an der Vergabe*</t>
  </si>
  <si>
    <t>-- (Hinweis: ÖBA siehe B.2.)</t>
  </si>
  <si>
    <t>Pos. B.1.6.a</t>
  </si>
  <si>
    <t>Pos. B.1.6.b</t>
  </si>
  <si>
    <t>Pos. B.1.7</t>
  </si>
  <si>
    <t>B.1.10</t>
  </si>
  <si>
    <t>B.1.11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</si>
</sst>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"/>
    <numFmt numFmtId="168" formatCode="0.0%"/>
    <numFmt numFmtId="169" formatCode="#,##0_ ;[Red]\-#,##0\ "/>
    <numFmt numFmtId="170" formatCode="#,##0.0_ ;[Red]\-#,##0.0\ "/>
    <numFmt numFmtId="172" formatCode="#,##0.00\ &quot;€&quot;"/>
    <numFmt numFmtId="173" formatCode="#,##0\ &quot;€&quot;"/>
    <numFmt numFmtId="174" formatCode="#,##0.0\ &quot;€&quot;"/>
    <numFmt numFmtId="175" formatCode="#,##0.00_ ;\-#,##0.00\ "/>
    <numFmt numFmtId="176" formatCode="_-* #,##0.00\ [$€-407]_-;\-* #,##0.00\ [$€-407]_-;_-* &quot;-&quot;??\ [$€-407]_-;_-@_-"/>
  </numFmts>
  <fonts count="2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1"/>
      <color theme="0" tint="-0.49998474074526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4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0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9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8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7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7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horizontal="center" vertical="center"/>
    </xf>
    <xf numFmtId="167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2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7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7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2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2" fontId="7" fillId="0" borderId="2" xfId="0" applyNumberFormat="1" applyFont="1" applyBorder="1" applyAlignment="1">
      <alignment vertical="center"/>
    </xf>
    <xf numFmtId="167" fontId="9" fillId="0" borderId="0" xfId="0" applyNumberFormat="1" applyFont="1"/>
    <xf numFmtId="173" fontId="3" fillId="8" borderId="2" xfId="0" applyNumberFormat="1" applyFont="1" applyFill="1" applyBorder="1" applyAlignment="1">
      <alignment vertical="center"/>
    </xf>
    <xf numFmtId="167" fontId="0" fillId="0" borderId="0" xfId="0" applyNumberFormat="1"/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2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3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4" fontId="3" fillId="0" borderId="19" xfId="0" applyNumberFormat="1" applyFont="1" applyBorder="1"/>
    <xf numFmtId="172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7" fontId="7" fillId="0" borderId="19" xfId="0" applyNumberFormat="1" applyFont="1" applyBorder="1"/>
    <xf numFmtId="172" fontId="7" fillId="7" borderId="2" xfId="0" applyNumberFormat="1" applyFont="1" applyFill="1" applyBorder="1"/>
    <xf numFmtId="0" fontId="7" fillId="0" borderId="3" xfId="0" applyFont="1" applyBorder="1"/>
    <xf numFmtId="172" fontId="20" fillId="0" borderId="2" xfId="0" applyNumberFormat="1" applyFont="1" applyBorder="1"/>
    <xf numFmtId="9" fontId="7" fillId="7" borderId="2" xfId="0" applyNumberFormat="1" applyFont="1" applyFill="1" applyBorder="1"/>
    <xf numFmtId="172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2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9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7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6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6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0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0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0" fontId="18" fillId="12" borderId="3" xfId="0" applyFont="1" applyFill="1" applyBorder="1"/>
    <xf numFmtId="172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8" fontId="23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7" fontId="6" fillId="16" borderId="11" xfId="0" applyNumberFormat="1" applyFont="1" applyFill="1" applyBorder="1" applyAlignment="1">
      <alignment horizontal="center"/>
    </xf>
    <xf numFmtId="167" fontId="2" fillId="8" borderId="2" xfId="0" applyNumberFormat="1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left" vertical="top" wrapText="1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2" fontId="0" fillId="0" borderId="0" xfId="0" applyNumberFormat="1" applyFill="1" applyBorder="1"/>
    <xf numFmtId="172" fontId="18" fillId="0" borderId="0" xfId="0" applyNumberFormat="1" applyFont="1" applyBorder="1"/>
    <xf numFmtId="0" fontId="7" fillId="0" borderId="0" xfId="0" applyFont="1" applyBorder="1"/>
    <xf numFmtId="172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0" fontId="9" fillId="0" borderId="0" xfId="0" applyFont="1" applyFill="1"/>
    <xf numFmtId="164" fontId="5" fillId="0" borderId="0" xfId="0" applyNumberFormat="1" applyFont="1" applyBorder="1" applyAlignment="1">
      <alignment vertical="center" wrapText="1"/>
    </xf>
    <xf numFmtId="0" fontId="10" fillId="0" borderId="0" xfId="0" applyFont="1"/>
    <xf numFmtId="43" fontId="4" fillId="7" borderId="2" xfId="3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4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0" fontId="9" fillId="0" borderId="0" xfId="0" applyFont="1" applyFill="1" applyBorder="1"/>
    <xf numFmtId="172" fontId="0" fillId="0" borderId="0" xfId="0" applyNumberFormat="1" applyFill="1"/>
    <xf numFmtId="167" fontId="0" fillId="0" borderId="0" xfId="0" applyNumberFormat="1" applyFill="1"/>
    <xf numFmtId="0" fontId="2" fillId="0" borderId="0" xfId="0" applyFont="1" applyAlignment="1">
      <alignment vertical="top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23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horizontal="left" indent="1"/>
    </xf>
    <xf numFmtId="0" fontId="1" fillId="0" borderId="2" xfId="0" applyFont="1" applyFill="1" applyBorder="1"/>
    <xf numFmtId="0" fontId="2" fillId="0" borderId="2" xfId="0" applyFont="1" applyFill="1" applyBorder="1" applyAlignment="1">
      <alignment vertical="center" wrapText="1"/>
    </xf>
    <xf numFmtId="167" fontId="2" fillId="0" borderId="2" xfId="0" applyNumberFormat="1" applyFont="1" applyFill="1" applyBorder="1" applyAlignment="1">
      <alignment horizontal="center" vertical="top"/>
    </xf>
    <xf numFmtId="0" fontId="2" fillId="0" borderId="2" xfId="0" quotePrefix="1" applyFont="1" applyFill="1" applyBorder="1" applyAlignment="1">
      <alignment vertical="top" wrapText="1"/>
    </xf>
    <xf numFmtId="0" fontId="1" fillId="0" borderId="2" xfId="0" quotePrefix="1" applyFont="1" applyFill="1" applyBorder="1" applyAlignment="1">
      <alignment vertical="top" wrapText="1"/>
    </xf>
    <xf numFmtId="2" fontId="6" fillId="4" borderId="2" xfId="0" applyNumberFormat="1" applyFont="1" applyFill="1" applyBorder="1" applyAlignment="1">
      <alignment horizontal="left"/>
    </xf>
    <xf numFmtId="0" fontId="5" fillId="2" borderId="33" xfId="0" applyFont="1" applyFill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14" fillId="13" borderId="12" xfId="0" applyFont="1" applyFill="1" applyBorder="1" applyAlignment="1">
      <alignment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left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2" fontId="2" fillId="13" borderId="2" xfId="0" applyNumberFormat="1" applyFont="1" applyFill="1" applyBorder="1" applyAlignment="1">
      <alignment horizontal="right" vertical="center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vertical="center" wrapText="1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13" borderId="3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167" fontId="2" fillId="6" borderId="2" xfId="0" applyNumberFormat="1" applyFont="1" applyFill="1" applyBorder="1" applyAlignment="1">
      <alignment horizontal="right" vertical="center"/>
    </xf>
    <xf numFmtId="0" fontId="15" fillId="11" borderId="40" xfId="0" applyFont="1" applyFill="1" applyBorder="1" applyAlignment="1">
      <alignment horizontal="center" vertical="center" wrapText="1"/>
    </xf>
    <xf numFmtId="0" fontId="15" fillId="11" borderId="33" xfId="0" applyFont="1" applyFill="1" applyBorder="1" applyAlignment="1">
      <alignment horizontal="center" vertical="center" wrapText="1"/>
    </xf>
    <xf numFmtId="0" fontId="15" fillId="11" borderId="41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9" fillId="11" borderId="36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5" xfId="7" applyFont="1" applyBorder="1" applyAlignment="1">
      <alignment horizontal="center" vertical="center"/>
    </xf>
    <xf numFmtId="0" fontId="5" fillId="2" borderId="20" xfId="7" applyNumberFormat="1" applyFont="1" applyFill="1" applyBorder="1" applyAlignment="1" applyProtection="1">
      <alignment horizontal="left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5" fillId="2" borderId="1" xfId="7" applyNumberFormat="1" applyFont="1" applyFill="1" applyBorder="1" applyAlignment="1" applyProtection="1">
      <alignment horizontal="left"/>
    </xf>
    <xf numFmtId="0" fontId="5" fillId="2" borderId="19" xfId="7" applyNumberFormat="1" applyFont="1" applyFill="1" applyBorder="1" applyAlignment="1" applyProtection="1">
      <alignment horizontal="left"/>
    </xf>
    <xf numFmtId="0" fontId="5" fillId="2" borderId="3" xfId="7" applyNumberFormat="1" applyFont="1" applyFill="1" applyBorder="1" applyAlignment="1" applyProtection="1">
      <alignment horizontal="left"/>
    </xf>
    <xf numFmtId="0" fontId="2" fillId="0" borderId="57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176" fontId="2" fillId="0" borderId="12" xfId="4" applyNumberFormat="1" applyFont="1" applyBorder="1" applyAlignment="1">
      <alignment horizontal="right" vertical="center"/>
    </xf>
    <xf numFmtId="176" fontId="2" fillId="0" borderId="10" xfId="4" applyNumberFormat="1" applyFont="1" applyBorder="1" applyAlignment="1">
      <alignment horizontal="right"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  <xf numFmtId="0" fontId="24" fillId="0" borderId="23" xfId="7" quotePrefix="1" applyFont="1" applyBorder="1" applyAlignment="1">
      <alignment vertical="center"/>
    </xf>
    <xf numFmtId="0" fontId="24" fillId="0" borderId="23" xfId="7" applyFont="1" applyBorder="1" applyAlignment="1">
      <alignment vertical="center"/>
    </xf>
    <xf numFmtId="0" fontId="24" fillId="0" borderId="56" xfId="7" applyFont="1" applyBorder="1" applyAlignment="1">
      <alignment vertical="center"/>
    </xf>
    <xf numFmtId="0" fontId="24" fillId="0" borderId="22" xfId="7" applyFont="1" applyBorder="1" applyAlignment="1">
      <alignment vertical="center"/>
    </xf>
    <xf numFmtId="0" fontId="24" fillId="0" borderId="32" xfId="7" applyFont="1" applyBorder="1" applyAlignment="1">
      <alignment vertical="center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65350F84-1BBB-476F-998F-46C189B023A0}"/>
    <cellStyle name="Währung 2" xfId="9" xr:uid="{19F107F6-739D-4068-9063-B6BE98EAB779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Personaleinsatzplan!$F$17:$AD$17</c:f>
              <c:numCache>
                <c:formatCode>#\ ##0\ "€"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C-4AD2-9EFD-250DA0C5275C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Personaleinsatzplan!$F$14:$AD$14</c:f>
              <c:numCache>
                <c:formatCode>#\ ##0\ "€"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C-4AD2-9EFD-250DA0C5275C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Personaleinsatzplan!$F$11:$AD$11</c:f>
              <c:numCache>
                <c:formatCode>#\ ##0\ "€"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C-4AD2-9EFD-250DA0C52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679388400"/>
        <c:axId val="1"/>
      </c:barChart>
      <c:catAx>
        <c:axId val="67938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433454964472E-2"/>
              <c:y val="0.33715676449534715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93884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Personaleinsatzplan!$F$16:$AD$16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5-4746-9ACD-55E1F7033085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Personaleinsatzplan!$F$13:$AD$13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5-4746-9ACD-55E1F7033085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Personaleinsatzplan!$F$10:$AD$10</c:f>
              <c:numCache>
                <c:formatCode>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65-4746-9ACD-55E1F7033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79382824"/>
        <c:axId val="1"/>
      </c:barChart>
      <c:catAx>
        <c:axId val="679382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243009517428E-2"/>
              <c:y val="0.3137115552863584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9382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Personaleinsatzplan!$F$9:$AD$9</c:f>
              <c:numCache>
                <c:formatCode>0%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0-530B-4DC3-AF54-46C71184A0A8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Personaleinsatzplan!$F$12:$AD$12</c:f>
              <c:numCache>
                <c:formatCode>0%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1-530B-4DC3-AF54-46C71184A0A8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Personaleinsatzplan!$F$15:$AD$15</c:f>
              <c:numCache>
                <c:formatCode>0%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2-530B-4DC3-AF54-46C71184A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679386104"/>
        <c:axId val="1"/>
      </c:barChart>
      <c:catAx>
        <c:axId val="679386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67938610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9525</xdr:rowOff>
    </xdr:from>
    <xdr:to>
      <xdr:col>10</xdr:col>
      <xdr:colOff>0</xdr:colOff>
      <xdr:row>4</xdr:row>
      <xdr:rowOff>152400</xdr:rowOff>
    </xdr:to>
    <xdr:sp macro="" textlink="">
      <xdr:nvSpPr>
        <xdr:cNvPr id="1254797" name="AutoShape 1">
          <a:extLst>
            <a:ext uri="{FF2B5EF4-FFF2-40B4-BE49-F238E27FC236}">
              <a16:creationId xmlns:a16="http://schemas.microsoft.com/office/drawing/2014/main" id="{00000000-0008-0000-0300-00008D251300}"/>
            </a:ext>
          </a:extLst>
        </xdr:cNvPr>
        <xdr:cNvSpPr>
          <a:spLocks noChangeArrowheads="1"/>
        </xdr:cNvSpPr>
      </xdr:nvSpPr>
      <xdr:spPr bwMode="auto">
        <a:xfrm>
          <a:off x="53149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9525</xdr:rowOff>
    </xdr:from>
    <xdr:to>
      <xdr:col>10</xdr:col>
      <xdr:colOff>0</xdr:colOff>
      <xdr:row>14</xdr:row>
      <xdr:rowOff>152400</xdr:rowOff>
    </xdr:to>
    <xdr:sp macro="" textlink="">
      <xdr:nvSpPr>
        <xdr:cNvPr id="1254798" name="AutoShape 2">
          <a:extLst>
            <a:ext uri="{FF2B5EF4-FFF2-40B4-BE49-F238E27FC236}">
              <a16:creationId xmlns:a16="http://schemas.microsoft.com/office/drawing/2014/main" id="{00000000-0008-0000-0300-00008E251300}"/>
            </a:ext>
          </a:extLst>
        </xdr:cNvPr>
        <xdr:cNvSpPr>
          <a:spLocks noChangeArrowheads="1"/>
        </xdr:cNvSpPr>
      </xdr:nvSpPr>
      <xdr:spPr bwMode="auto">
        <a:xfrm>
          <a:off x="53149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9525</xdr:rowOff>
    </xdr:from>
    <xdr:to>
      <xdr:col>10</xdr:col>
      <xdr:colOff>0</xdr:colOff>
      <xdr:row>15</xdr:row>
      <xdr:rowOff>152400</xdr:rowOff>
    </xdr:to>
    <xdr:sp macro="" textlink="">
      <xdr:nvSpPr>
        <xdr:cNvPr id="1254799" name="AutoShape 3">
          <a:extLst>
            <a:ext uri="{FF2B5EF4-FFF2-40B4-BE49-F238E27FC236}">
              <a16:creationId xmlns:a16="http://schemas.microsoft.com/office/drawing/2014/main" id="{00000000-0008-0000-0300-00008F251300}"/>
            </a:ext>
          </a:extLst>
        </xdr:cNvPr>
        <xdr:cNvSpPr>
          <a:spLocks noChangeArrowheads="1"/>
        </xdr:cNvSpPr>
      </xdr:nvSpPr>
      <xdr:spPr bwMode="auto">
        <a:xfrm>
          <a:off x="5314950" y="2771775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5</xdr:row>
      <xdr:rowOff>9525</xdr:rowOff>
    </xdr:from>
    <xdr:to>
      <xdr:col>10</xdr:col>
      <xdr:colOff>0</xdr:colOff>
      <xdr:row>5</xdr:row>
      <xdr:rowOff>152400</xdr:rowOff>
    </xdr:to>
    <xdr:sp macro="" textlink="">
      <xdr:nvSpPr>
        <xdr:cNvPr id="1254800" name="AutoShape 4">
          <a:extLst>
            <a:ext uri="{FF2B5EF4-FFF2-40B4-BE49-F238E27FC236}">
              <a16:creationId xmlns:a16="http://schemas.microsoft.com/office/drawing/2014/main" id="{00000000-0008-0000-0300-000090251300}"/>
            </a:ext>
          </a:extLst>
        </xdr:cNvPr>
        <xdr:cNvSpPr>
          <a:spLocks noChangeArrowheads="1"/>
        </xdr:cNvSpPr>
      </xdr:nvSpPr>
      <xdr:spPr bwMode="auto">
        <a:xfrm>
          <a:off x="53149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6</xdr:row>
      <xdr:rowOff>19050</xdr:rowOff>
    </xdr:from>
    <xdr:to>
      <xdr:col>10</xdr:col>
      <xdr:colOff>0</xdr:colOff>
      <xdr:row>7</xdr:row>
      <xdr:rowOff>0</xdr:rowOff>
    </xdr:to>
    <xdr:sp macro="" textlink="">
      <xdr:nvSpPr>
        <xdr:cNvPr id="1254801" name="AutoShape 5">
          <a:extLst>
            <a:ext uri="{FF2B5EF4-FFF2-40B4-BE49-F238E27FC236}">
              <a16:creationId xmlns:a16="http://schemas.microsoft.com/office/drawing/2014/main" id="{00000000-0008-0000-0300-000091251300}"/>
            </a:ext>
          </a:extLst>
        </xdr:cNvPr>
        <xdr:cNvSpPr>
          <a:spLocks noChangeArrowheads="1"/>
        </xdr:cNvSpPr>
      </xdr:nvSpPr>
      <xdr:spPr bwMode="auto">
        <a:xfrm>
          <a:off x="53149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254802" name="AutoShape 6">
          <a:extLst>
            <a:ext uri="{FF2B5EF4-FFF2-40B4-BE49-F238E27FC236}">
              <a16:creationId xmlns:a16="http://schemas.microsoft.com/office/drawing/2014/main" id="{00000000-0008-0000-0300-000092251300}"/>
            </a:ext>
          </a:extLst>
        </xdr:cNvPr>
        <xdr:cNvSpPr>
          <a:spLocks noChangeArrowheads="1"/>
        </xdr:cNvSpPr>
      </xdr:nvSpPr>
      <xdr:spPr bwMode="auto">
        <a:xfrm>
          <a:off x="53149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1</xdr:row>
      <xdr:rowOff>47625</xdr:rowOff>
    </xdr:from>
    <xdr:to>
      <xdr:col>10</xdr:col>
      <xdr:colOff>0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10</xdr:col>
      <xdr:colOff>9525</xdr:colOff>
      <xdr:row>1</xdr:row>
      <xdr:rowOff>47625</xdr:rowOff>
    </xdr:from>
    <xdr:to>
      <xdr:col>14</xdr:col>
      <xdr:colOff>0</xdr:colOff>
      <xdr:row>1</xdr:row>
      <xdr:rowOff>314325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14</xdr:col>
      <xdr:colOff>0</xdr:colOff>
      <xdr:row>1</xdr:row>
      <xdr:rowOff>47625</xdr:rowOff>
    </xdr:from>
    <xdr:to>
      <xdr:col>15</xdr:col>
      <xdr:colOff>361950</xdr:colOff>
      <xdr:row>1</xdr:row>
      <xdr:rowOff>314325</xdr:rowOff>
    </xdr:to>
    <xdr:sp macro="" textlink="">
      <xdr:nvSpPr>
        <xdr:cNvPr id="18441" name="AutoShape 9">
          <a:extLst>
            <a:ext uri="{FF2B5EF4-FFF2-40B4-BE49-F238E27FC236}">
              <a16:creationId xmlns:a16="http://schemas.microsoft.com/office/drawing/2014/main" id="{00000000-0008-0000-0300-000009480000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14</xdr:col>
      <xdr:colOff>0</xdr:colOff>
      <xdr:row>4</xdr:row>
      <xdr:rowOff>9525</xdr:rowOff>
    </xdr:from>
    <xdr:to>
      <xdr:col>14</xdr:col>
      <xdr:colOff>0</xdr:colOff>
      <xdr:row>4</xdr:row>
      <xdr:rowOff>152400</xdr:rowOff>
    </xdr:to>
    <xdr:sp macro="" textlink="">
      <xdr:nvSpPr>
        <xdr:cNvPr id="1254806" name="AutoShape 10">
          <a:extLst>
            <a:ext uri="{FF2B5EF4-FFF2-40B4-BE49-F238E27FC236}">
              <a16:creationId xmlns:a16="http://schemas.microsoft.com/office/drawing/2014/main" id="{00000000-0008-0000-0300-000096251300}"/>
            </a:ext>
          </a:extLst>
        </xdr:cNvPr>
        <xdr:cNvSpPr>
          <a:spLocks noChangeArrowheads="1"/>
        </xdr:cNvSpPr>
      </xdr:nvSpPr>
      <xdr:spPr bwMode="auto">
        <a:xfrm>
          <a:off x="67627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9525</xdr:rowOff>
    </xdr:from>
    <xdr:to>
      <xdr:col>14</xdr:col>
      <xdr:colOff>0</xdr:colOff>
      <xdr:row>13</xdr:row>
      <xdr:rowOff>152400</xdr:rowOff>
    </xdr:to>
    <xdr:sp macro="" textlink="">
      <xdr:nvSpPr>
        <xdr:cNvPr id="1254807" name="AutoShape 11">
          <a:extLst>
            <a:ext uri="{FF2B5EF4-FFF2-40B4-BE49-F238E27FC236}">
              <a16:creationId xmlns:a16="http://schemas.microsoft.com/office/drawing/2014/main" id="{00000000-0008-0000-0300-000097251300}"/>
            </a:ext>
          </a:extLst>
        </xdr:cNvPr>
        <xdr:cNvSpPr>
          <a:spLocks noChangeArrowheads="1"/>
        </xdr:cNvSpPr>
      </xdr:nvSpPr>
      <xdr:spPr bwMode="auto">
        <a:xfrm>
          <a:off x="67627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9525</xdr:rowOff>
    </xdr:from>
    <xdr:to>
      <xdr:col>14</xdr:col>
      <xdr:colOff>0</xdr:colOff>
      <xdr:row>14</xdr:row>
      <xdr:rowOff>152400</xdr:rowOff>
    </xdr:to>
    <xdr:sp macro="" textlink="">
      <xdr:nvSpPr>
        <xdr:cNvPr id="1254808" name="AutoShape 12">
          <a:extLst>
            <a:ext uri="{FF2B5EF4-FFF2-40B4-BE49-F238E27FC236}">
              <a16:creationId xmlns:a16="http://schemas.microsoft.com/office/drawing/2014/main" id="{00000000-0008-0000-0300-000098251300}"/>
            </a:ext>
          </a:extLst>
        </xdr:cNvPr>
        <xdr:cNvSpPr>
          <a:spLocks noChangeArrowheads="1"/>
        </xdr:cNvSpPr>
      </xdr:nvSpPr>
      <xdr:spPr bwMode="auto">
        <a:xfrm>
          <a:off x="67627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5</xdr:row>
      <xdr:rowOff>152400</xdr:rowOff>
    </xdr:to>
    <xdr:sp macro="" textlink="">
      <xdr:nvSpPr>
        <xdr:cNvPr id="1254809" name="AutoShape 13">
          <a:extLst>
            <a:ext uri="{FF2B5EF4-FFF2-40B4-BE49-F238E27FC236}">
              <a16:creationId xmlns:a16="http://schemas.microsoft.com/office/drawing/2014/main" id="{00000000-0008-0000-0300-000099251300}"/>
            </a:ext>
          </a:extLst>
        </xdr:cNvPr>
        <xdr:cNvSpPr>
          <a:spLocks noChangeArrowheads="1"/>
        </xdr:cNvSpPr>
      </xdr:nvSpPr>
      <xdr:spPr bwMode="auto">
        <a:xfrm>
          <a:off x="67627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19050</xdr:rowOff>
    </xdr:from>
    <xdr:to>
      <xdr:col>14</xdr:col>
      <xdr:colOff>0</xdr:colOff>
      <xdr:row>7</xdr:row>
      <xdr:rowOff>0</xdr:rowOff>
    </xdr:to>
    <xdr:sp macro="" textlink="">
      <xdr:nvSpPr>
        <xdr:cNvPr id="1254810" name="AutoShape 14">
          <a:extLst>
            <a:ext uri="{FF2B5EF4-FFF2-40B4-BE49-F238E27FC236}">
              <a16:creationId xmlns:a16="http://schemas.microsoft.com/office/drawing/2014/main" id="{00000000-0008-0000-0300-00009A251300}"/>
            </a:ext>
          </a:extLst>
        </xdr:cNvPr>
        <xdr:cNvSpPr>
          <a:spLocks noChangeArrowheads="1"/>
        </xdr:cNvSpPr>
      </xdr:nvSpPr>
      <xdr:spPr bwMode="auto">
        <a:xfrm>
          <a:off x="67627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9525</xdr:rowOff>
    </xdr:from>
    <xdr:to>
      <xdr:col>14</xdr:col>
      <xdr:colOff>0</xdr:colOff>
      <xdr:row>7</xdr:row>
      <xdr:rowOff>152400</xdr:rowOff>
    </xdr:to>
    <xdr:sp macro="" textlink="">
      <xdr:nvSpPr>
        <xdr:cNvPr id="1254811" name="AutoShape 15">
          <a:extLst>
            <a:ext uri="{FF2B5EF4-FFF2-40B4-BE49-F238E27FC236}">
              <a16:creationId xmlns:a16="http://schemas.microsoft.com/office/drawing/2014/main" id="{00000000-0008-0000-0300-00009B251300}"/>
            </a:ext>
          </a:extLst>
        </xdr:cNvPr>
        <xdr:cNvSpPr>
          <a:spLocks noChangeArrowheads="1"/>
        </xdr:cNvSpPr>
      </xdr:nvSpPr>
      <xdr:spPr bwMode="auto">
        <a:xfrm>
          <a:off x="6762750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9525</xdr:rowOff>
    </xdr:from>
    <xdr:to>
      <xdr:col>14</xdr:col>
      <xdr:colOff>0</xdr:colOff>
      <xdr:row>8</xdr:row>
      <xdr:rowOff>152400</xdr:rowOff>
    </xdr:to>
    <xdr:sp macro="" textlink="">
      <xdr:nvSpPr>
        <xdr:cNvPr id="1254812" name="AutoShape 16">
          <a:extLst>
            <a:ext uri="{FF2B5EF4-FFF2-40B4-BE49-F238E27FC236}">
              <a16:creationId xmlns:a16="http://schemas.microsoft.com/office/drawing/2014/main" id="{00000000-0008-0000-0300-00009C251300}"/>
            </a:ext>
          </a:extLst>
        </xdr:cNvPr>
        <xdr:cNvSpPr>
          <a:spLocks noChangeArrowheads="1"/>
        </xdr:cNvSpPr>
      </xdr:nvSpPr>
      <xdr:spPr bwMode="auto">
        <a:xfrm>
          <a:off x="6762750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19050</xdr:rowOff>
    </xdr:from>
    <xdr:to>
      <xdr:col>14</xdr:col>
      <xdr:colOff>0</xdr:colOff>
      <xdr:row>10</xdr:row>
      <xdr:rowOff>0</xdr:rowOff>
    </xdr:to>
    <xdr:sp macro="" textlink="">
      <xdr:nvSpPr>
        <xdr:cNvPr id="1254813" name="AutoShape 17">
          <a:extLst>
            <a:ext uri="{FF2B5EF4-FFF2-40B4-BE49-F238E27FC236}">
              <a16:creationId xmlns:a16="http://schemas.microsoft.com/office/drawing/2014/main" id="{00000000-0008-0000-0300-00009D251300}"/>
            </a:ext>
          </a:extLst>
        </xdr:cNvPr>
        <xdr:cNvSpPr>
          <a:spLocks noChangeArrowheads="1"/>
        </xdr:cNvSpPr>
      </xdr:nvSpPr>
      <xdr:spPr bwMode="auto">
        <a:xfrm>
          <a:off x="6762750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9525</xdr:rowOff>
    </xdr:from>
    <xdr:to>
      <xdr:col>14</xdr:col>
      <xdr:colOff>0</xdr:colOff>
      <xdr:row>12</xdr:row>
      <xdr:rowOff>152400</xdr:rowOff>
    </xdr:to>
    <xdr:sp macro="" textlink="">
      <xdr:nvSpPr>
        <xdr:cNvPr id="1254814" name="AutoShape 18">
          <a:extLst>
            <a:ext uri="{FF2B5EF4-FFF2-40B4-BE49-F238E27FC236}">
              <a16:creationId xmlns:a16="http://schemas.microsoft.com/office/drawing/2014/main" id="{00000000-0008-0000-0300-00009E251300}"/>
            </a:ext>
          </a:extLst>
        </xdr:cNvPr>
        <xdr:cNvSpPr>
          <a:spLocks noChangeArrowheads="1"/>
        </xdr:cNvSpPr>
      </xdr:nvSpPr>
      <xdr:spPr bwMode="auto">
        <a:xfrm>
          <a:off x="676275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9525</xdr:rowOff>
    </xdr:from>
    <xdr:to>
      <xdr:col>14</xdr:col>
      <xdr:colOff>0</xdr:colOff>
      <xdr:row>15</xdr:row>
      <xdr:rowOff>152400</xdr:rowOff>
    </xdr:to>
    <xdr:sp macro="" textlink="">
      <xdr:nvSpPr>
        <xdr:cNvPr id="1254815" name="AutoShape 19">
          <a:extLst>
            <a:ext uri="{FF2B5EF4-FFF2-40B4-BE49-F238E27FC236}">
              <a16:creationId xmlns:a16="http://schemas.microsoft.com/office/drawing/2014/main" id="{00000000-0008-0000-0300-00009F251300}"/>
            </a:ext>
          </a:extLst>
        </xdr:cNvPr>
        <xdr:cNvSpPr>
          <a:spLocks noChangeArrowheads="1"/>
        </xdr:cNvSpPr>
      </xdr:nvSpPr>
      <xdr:spPr bwMode="auto">
        <a:xfrm>
          <a:off x="6762750" y="2771775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1254816" name="AutoShape 20">
          <a:extLst>
            <a:ext uri="{FF2B5EF4-FFF2-40B4-BE49-F238E27FC236}">
              <a16:creationId xmlns:a16="http://schemas.microsoft.com/office/drawing/2014/main" id="{00000000-0008-0000-0300-0000A0251300}"/>
            </a:ext>
          </a:extLst>
        </xdr:cNvPr>
        <xdr:cNvSpPr>
          <a:spLocks noChangeArrowheads="1"/>
        </xdr:cNvSpPr>
      </xdr:nvSpPr>
      <xdr:spPr bwMode="auto">
        <a:xfrm>
          <a:off x="67627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3</xdr:col>
      <xdr:colOff>628650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524125" y="523875"/>
          <a:ext cx="619125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4</xdr:col>
      <xdr:colOff>9525</xdr:colOff>
      <xdr:row>1</xdr:row>
      <xdr:rowOff>47625</xdr:rowOff>
    </xdr:from>
    <xdr:to>
      <xdr:col>7</xdr:col>
      <xdr:colOff>609600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10</xdr:col>
      <xdr:colOff>0</xdr:colOff>
      <xdr:row>16</xdr:row>
      <xdr:rowOff>9525</xdr:rowOff>
    </xdr:from>
    <xdr:to>
      <xdr:col>10</xdr:col>
      <xdr:colOff>0</xdr:colOff>
      <xdr:row>16</xdr:row>
      <xdr:rowOff>152400</xdr:rowOff>
    </xdr:to>
    <xdr:sp macro="" textlink="">
      <xdr:nvSpPr>
        <xdr:cNvPr id="1254819" name="AutoShape 23">
          <a:extLst>
            <a:ext uri="{FF2B5EF4-FFF2-40B4-BE49-F238E27FC236}">
              <a16:creationId xmlns:a16="http://schemas.microsoft.com/office/drawing/2014/main" id="{00000000-0008-0000-0300-0000A3251300}"/>
            </a:ext>
          </a:extLst>
        </xdr:cNvPr>
        <xdr:cNvSpPr>
          <a:spLocks noChangeArrowheads="1"/>
        </xdr:cNvSpPr>
      </xdr:nvSpPr>
      <xdr:spPr bwMode="auto">
        <a:xfrm>
          <a:off x="5314950" y="293370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9525</xdr:rowOff>
    </xdr:from>
    <xdr:to>
      <xdr:col>14</xdr:col>
      <xdr:colOff>0</xdr:colOff>
      <xdr:row>16</xdr:row>
      <xdr:rowOff>152400</xdr:rowOff>
    </xdr:to>
    <xdr:sp macro="" textlink="">
      <xdr:nvSpPr>
        <xdr:cNvPr id="1254820" name="AutoShape 24">
          <a:extLst>
            <a:ext uri="{FF2B5EF4-FFF2-40B4-BE49-F238E27FC236}">
              <a16:creationId xmlns:a16="http://schemas.microsoft.com/office/drawing/2014/main" id="{00000000-0008-0000-0300-0000A4251300}"/>
            </a:ext>
          </a:extLst>
        </xdr:cNvPr>
        <xdr:cNvSpPr>
          <a:spLocks noChangeArrowheads="1"/>
        </xdr:cNvSpPr>
      </xdr:nvSpPr>
      <xdr:spPr bwMode="auto">
        <a:xfrm>
          <a:off x="6762750" y="293370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1254823" name="AutoShape 27">
          <a:extLst>
            <a:ext uri="{FF2B5EF4-FFF2-40B4-BE49-F238E27FC236}">
              <a16:creationId xmlns:a16="http://schemas.microsoft.com/office/drawing/2014/main" id="{00000000-0008-0000-0300-0000A7251300}"/>
            </a:ext>
          </a:extLst>
        </xdr:cNvPr>
        <xdr:cNvSpPr>
          <a:spLocks noChangeArrowheads="1"/>
        </xdr:cNvSpPr>
      </xdr:nvSpPr>
      <xdr:spPr bwMode="auto">
        <a:xfrm>
          <a:off x="53149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1254824" name="AutoShape 28">
          <a:extLst>
            <a:ext uri="{FF2B5EF4-FFF2-40B4-BE49-F238E27FC236}">
              <a16:creationId xmlns:a16="http://schemas.microsoft.com/office/drawing/2014/main" id="{00000000-0008-0000-0300-0000A8251300}"/>
            </a:ext>
          </a:extLst>
        </xdr:cNvPr>
        <xdr:cNvSpPr>
          <a:spLocks noChangeArrowheads="1"/>
        </xdr:cNvSpPr>
      </xdr:nvSpPr>
      <xdr:spPr bwMode="auto">
        <a:xfrm>
          <a:off x="67627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1254825" name="AutoShape 29">
          <a:extLst>
            <a:ext uri="{FF2B5EF4-FFF2-40B4-BE49-F238E27FC236}">
              <a16:creationId xmlns:a16="http://schemas.microsoft.com/office/drawing/2014/main" id="{00000000-0008-0000-0300-0000A9251300}"/>
            </a:ext>
          </a:extLst>
        </xdr:cNvPr>
        <xdr:cNvSpPr>
          <a:spLocks noChangeArrowheads="1"/>
        </xdr:cNvSpPr>
      </xdr:nvSpPr>
      <xdr:spPr bwMode="auto">
        <a:xfrm>
          <a:off x="53149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1254826" name="AutoShape 30">
          <a:extLst>
            <a:ext uri="{FF2B5EF4-FFF2-40B4-BE49-F238E27FC236}">
              <a16:creationId xmlns:a16="http://schemas.microsoft.com/office/drawing/2014/main" id="{00000000-0008-0000-0300-0000AA251300}"/>
            </a:ext>
          </a:extLst>
        </xdr:cNvPr>
        <xdr:cNvSpPr>
          <a:spLocks noChangeArrowheads="1"/>
        </xdr:cNvSpPr>
      </xdr:nvSpPr>
      <xdr:spPr bwMode="auto">
        <a:xfrm>
          <a:off x="67627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9525</xdr:rowOff>
    </xdr:from>
    <xdr:to>
      <xdr:col>10</xdr:col>
      <xdr:colOff>0</xdr:colOff>
      <xdr:row>11</xdr:row>
      <xdr:rowOff>152400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53149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9525</xdr:rowOff>
    </xdr:from>
    <xdr:to>
      <xdr:col>13</xdr:col>
      <xdr:colOff>0</xdr:colOff>
      <xdr:row>10</xdr:row>
      <xdr:rowOff>152400</xdr:rowOff>
    </xdr:to>
    <xdr:sp macro="" textlink="">
      <xdr:nvSpPr>
        <xdr:cNvPr id="33" name="AutoShape 1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640080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9525</xdr:rowOff>
    </xdr:from>
    <xdr:to>
      <xdr:col>13</xdr:col>
      <xdr:colOff>0</xdr:colOff>
      <xdr:row>11</xdr:row>
      <xdr:rowOff>152400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640080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03" name="Picture 1" descr="Logo WKO-Bundesinnung Bau">
          <a:extLst>
            <a:ext uri="{FF2B5EF4-FFF2-40B4-BE49-F238E27FC236}">
              <a16:creationId xmlns:a16="http://schemas.microsoft.com/office/drawing/2014/main" id="{00000000-0008-0000-0400-0000DB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39</xdr:row>
      <xdr:rowOff>19050</xdr:rowOff>
    </xdr:from>
    <xdr:to>
      <xdr:col>30</xdr:col>
      <xdr:colOff>161925</xdr:colOff>
      <xdr:row>55</xdr:row>
      <xdr:rowOff>47625</xdr:rowOff>
    </xdr:to>
    <xdr:graphicFrame macro="">
      <xdr:nvGraphicFramePr>
        <xdr:cNvPr id="154155" name="Diagramm 1">
          <a:extLst>
            <a:ext uri="{FF2B5EF4-FFF2-40B4-BE49-F238E27FC236}">
              <a16:creationId xmlns:a16="http://schemas.microsoft.com/office/drawing/2014/main" id="{00000000-0008-0000-0600-00002B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171450</xdr:colOff>
      <xdr:row>56</xdr:row>
      <xdr:rowOff>66675</xdr:rowOff>
    </xdr:from>
    <xdr:to>
      <xdr:col>30</xdr:col>
      <xdr:colOff>161925</xdr:colOff>
      <xdr:row>72</xdr:row>
      <xdr:rowOff>76200</xdr:rowOff>
    </xdr:to>
    <xdr:graphicFrame macro="">
      <xdr:nvGraphicFramePr>
        <xdr:cNvPr id="154156" name="Diagramm 2">
          <a:extLst>
            <a:ext uri="{FF2B5EF4-FFF2-40B4-BE49-F238E27FC236}">
              <a16:creationId xmlns:a16="http://schemas.microsoft.com/office/drawing/2014/main" id="{00000000-0008-0000-0600-00002C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180975</xdr:colOff>
      <xdr:row>73</xdr:row>
      <xdr:rowOff>85725</xdr:rowOff>
    </xdr:from>
    <xdr:to>
      <xdr:col>30</xdr:col>
      <xdr:colOff>161925</xdr:colOff>
      <xdr:row>89</xdr:row>
      <xdr:rowOff>104775</xdr:rowOff>
    </xdr:to>
    <xdr:graphicFrame macro="">
      <xdr:nvGraphicFramePr>
        <xdr:cNvPr id="154157" name="Diagramm 5">
          <a:extLst>
            <a:ext uri="{FF2B5EF4-FFF2-40B4-BE49-F238E27FC236}">
              <a16:creationId xmlns:a16="http://schemas.microsoft.com/office/drawing/2014/main" id="{00000000-0008-0000-0600-00002D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58</xdr:row>
      <xdr:rowOff>154599</xdr:rowOff>
    </xdr:from>
    <xdr:to>
      <xdr:col>6</xdr:col>
      <xdr:colOff>627184</xdr:colOff>
      <xdr:row>60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50</xdr:row>
      <xdr:rowOff>166322</xdr:rowOff>
    </xdr:from>
    <xdr:to>
      <xdr:col>6</xdr:col>
      <xdr:colOff>619857</xdr:colOff>
      <xdr:row>52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54</xdr:row>
      <xdr:rowOff>142875</xdr:rowOff>
    </xdr:from>
    <xdr:to>
      <xdr:col>10</xdr:col>
      <xdr:colOff>0</xdr:colOff>
      <xdr:row>56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/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10" t="s">
        <v>228</v>
      </c>
    </row>
    <row r="3" spans="1:3" ht="18" customHeight="1" x14ac:dyDescent="0.25">
      <c r="A3" s="233" t="s">
        <v>226</v>
      </c>
      <c r="B3" s="311"/>
      <c r="C3" s="316" t="s">
        <v>210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zoomScaleNormal="100" workbookViewId="0"/>
  </sheetViews>
  <sheetFormatPr baseColWidth="10" defaultRowHeight="13.2" x14ac:dyDescent="0.25"/>
  <cols>
    <col min="1" max="1" width="25.6640625" customWidth="1"/>
    <col min="2" max="2" width="20.44140625" customWidth="1"/>
    <col min="3" max="3" width="10.5546875" customWidth="1"/>
  </cols>
  <sheetData>
    <row r="1" spans="1:3" ht="17.399999999999999" x14ac:dyDescent="0.3">
      <c r="A1" s="72" t="s">
        <v>227</v>
      </c>
    </row>
    <row r="3" spans="1:3" s="5" customFormat="1" ht="20.100000000000001" customHeight="1" x14ac:dyDescent="0.25">
      <c r="A3" s="233" t="s">
        <v>204</v>
      </c>
      <c r="B3" s="312"/>
      <c r="C3" s="314"/>
    </row>
    <row r="4" spans="1:3" s="5" customFormat="1" ht="20.100000000000001" customHeight="1" x14ac:dyDescent="0.25">
      <c r="A4" s="233" t="s">
        <v>62</v>
      </c>
      <c r="B4" s="312"/>
      <c r="C4" s="314"/>
    </row>
    <row r="5" spans="1:3" s="5" customFormat="1" ht="20.100000000000001" customHeight="1" x14ac:dyDescent="0.25">
      <c r="A5" s="233" t="s">
        <v>206</v>
      </c>
      <c r="B5" s="313"/>
      <c r="C5" s="233" t="s">
        <v>167</v>
      </c>
    </row>
    <row r="6" spans="1:3" s="5" customFormat="1" ht="20.100000000000001" customHeight="1" x14ac:dyDescent="0.25">
      <c r="A6" s="233" t="s">
        <v>89</v>
      </c>
      <c r="B6" s="313"/>
      <c r="C6" s="233" t="s">
        <v>202</v>
      </c>
    </row>
    <row r="7" spans="1:3" s="5" customFormat="1" ht="20.100000000000001" customHeight="1" x14ac:dyDescent="0.25">
      <c r="A7" s="233" t="s">
        <v>207</v>
      </c>
      <c r="B7" s="313"/>
      <c r="C7" s="233" t="s">
        <v>203</v>
      </c>
    </row>
    <row r="8" spans="1:3" s="5" customFormat="1" ht="20.100000000000001" customHeight="1" x14ac:dyDescent="0.25">
      <c r="A8" s="233" t="s">
        <v>105</v>
      </c>
      <c r="B8" s="315">
        <f>B6*B7</f>
        <v>0</v>
      </c>
      <c r="C8" s="233" t="s">
        <v>205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zoomScaleNormal="100" zoomScaleSheetLayoutView="85" workbookViewId="0"/>
  </sheetViews>
  <sheetFormatPr baseColWidth="10" defaultColWidth="11.44140625" defaultRowHeight="15" x14ac:dyDescent="0.25"/>
  <cols>
    <col min="1" max="1" width="7.88671875" style="43" customWidth="1"/>
    <col min="2" max="2" width="34.109375" style="43" customWidth="1"/>
    <col min="3" max="3" width="1" style="43" customWidth="1"/>
    <col min="4" max="4" width="11" style="43" customWidth="1"/>
    <col min="5" max="5" width="8.5546875" style="43" customWidth="1"/>
    <col min="6" max="6" width="14.44140625" style="43" customWidth="1"/>
    <col min="7" max="7" width="0.88671875" style="43" customWidth="1"/>
    <col min="8" max="8" width="23.5546875" style="43" customWidth="1"/>
    <col min="9" max="9" width="8.5546875" style="43" customWidth="1"/>
    <col min="10" max="10" width="1.5546875" style="43" customWidth="1"/>
    <col min="11" max="16384" width="11.44140625" style="43"/>
  </cols>
  <sheetData>
    <row r="1" spans="1:9" ht="17.399999999999999" x14ac:dyDescent="0.3">
      <c r="A1" s="72" t="s">
        <v>99</v>
      </c>
      <c r="B1" s="42"/>
      <c r="C1" s="42"/>
      <c r="D1" s="42"/>
      <c r="E1" s="42"/>
      <c r="F1" s="42"/>
      <c r="G1" s="42"/>
      <c r="H1" s="42"/>
      <c r="I1" s="42"/>
    </row>
    <row r="2" spans="1:9" ht="8.2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s="34" customFormat="1" ht="15.6" x14ac:dyDescent="0.3">
      <c r="A3" s="33" t="s">
        <v>61</v>
      </c>
      <c r="B3" s="33"/>
      <c r="C3" s="33"/>
      <c r="D3" s="343"/>
      <c r="E3" s="343"/>
      <c r="F3" s="343"/>
      <c r="G3" s="343"/>
      <c r="H3" s="343"/>
      <c r="I3" s="343"/>
    </row>
    <row r="4" spans="1:9" s="34" customFormat="1" ht="15.6" x14ac:dyDescent="0.3">
      <c r="A4" s="33" t="s">
        <v>62</v>
      </c>
      <c r="B4" s="33"/>
      <c r="C4" s="33"/>
      <c r="D4" s="343"/>
      <c r="E4" s="343"/>
      <c r="F4" s="343"/>
      <c r="G4" s="343"/>
      <c r="H4" s="343"/>
      <c r="I4" s="343"/>
    </row>
    <row r="5" spans="1:9" s="34" customFormat="1" ht="8.25" customHeight="1" x14ac:dyDescent="0.3">
      <c r="A5" s="33"/>
      <c r="B5" s="33"/>
      <c r="C5" s="33"/>
      <c r="D5" s="33"/>
      <c r="E5" s="33"/>
      <c r="F5" s="33"/>
      <c r="G5" s="42"/>
      <c r="H5" s="42"/>
      <c r="I5" s="33"/>
    </row>
    <row r="6" spans="1:9" s="34" customFormat="1" ht="16.2" thickBot="1" x14ac:dyDescent="0.35">
      <c r="A6" s="33"/>
      <c r="B6" s="33"/>
      <c r="C6" s="33"/>
      <c r="D6" s="344" t="s">
        <v>108</v>
      </c>
      <c r="E6" s="344"/>
      <c r="F6" s="344"/>
      <c r="G6" s="50"/>
      <c r="H6" s="344" t="s">
        <v>109</v>
      </c>
      <c r="I6" s="344"/>
    </row>
    <row r="7" spans="1:9" s="1" customFormat="1" ht="28.2" thickBot="1" x14ac:dyDescent="0.3">
      <c r="A7" s="68" t="s">
        <v>65</v>
      </c>
      <c r="B7" s="70" t="s">
        <v>66</v>
      </c>
      <c r="C7" s="50"/>
      <c r="D7" s="106" t="s">
        <v>110</v>
      </c>
      <c r="E7" s="69" t="s">
        <v>111</v>
      </c>
      <c r="F7" s="70" t="s">
        <v>77</v>
      </c>
      <c r="G7" s="77"/>
      <c r="H7" s="68" t="s">
        <v>125</v>
      </c>
      <c r="I7" s="70" t="s">
        <v>111</v>
      </c>
    </row>
    <row r="8" spans="1:9" s="52" customFormat="1" ht="8.25" customHeight="1" thickBot="1" x14ac:dyDescent="0.3">
      <c r="A8" s="53"/>
      <c r="B8" s="53"/>
      <c r="C8" s="53"/>
      <c r="D8" s="53"/>
      <c r="E8" s="53"/>
      <c r="F8" s="53"/>
      <c r="G8" s="53"/>
      <c r="H8" s="53"/>
      <c r="I8" s="53"/>
    </row>
    <row r="9" spans="1:9" s="86" customFormat="1" ht="19.5" customHeight="1" thickBot="1" x14ac:dyDescent="0.3">
      <c r="A9" s="64" t="s">
        <v>100</v>
      </c>
      <c r="B9" s="65"/>
      <c r="C9" s="87"/>
      <c r="D9" s="91" t="s">
        <v>112</v>
      </c>
      <c r="E9" s="92"/>
      <c r="F9" s="93"/>
      <c r="G9" s="87"/>
      <c r="H9" s="122"/>
      <c r="I9" s="65"/>
    </row>
    <row r="10" spans="1:9" s="52" customFormat="1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s="52" customFormat="1" ht="30.75" customHeight="1" x14ac:dyDescent="0.25">
      <c r="A11" s="73" t="s">
        <v>160</v>
      </c>
      <c r="B11" s="74" t="s">
        <v>245</v>
      </c>
      <c r="C11" s="75"/>
      <c r="D11" s="76"/>
      <c r="E11" s="78"/>
      <c r="F11" s="261"/>
      <c r="G11" s="77"/>
      <c r="H11" s="262"/>
      <c r="I11" s="78"/>
    </row>
    <row r="12" spans="1:9" s="52" customFormat="1" ht="30.75" hidden="1" customHeight="1" x14ac:dyDescent="0.25">
      <c r="A12" s="83" t="s">
        <v>87</v>
      </c>
      <c r="B12" s="84" t="s">
        <v>76</v>
      </c>
      <c r="C12" s="81"/>
      <c r="D12" s="76"/>
      <c r="E12" s="78"/>
      <c r="F12" s="261"/>
      <c r="G12" s="77"/>
      <c r="H12" s="264"/>
      <c r="I12" s="78"/>
    </row>
    <row r="13" spans="1:9" s="52" customFormat="1" ht="8.25" customHeight="1" thickBot="1" x14ac:dyDescent="0.3">
      <c r="A13" s="53"/>
      <c r="B13" s="53"/>
      <c r="C13" s="53"/>
      <c r="D13" s="53"/>
      <c r="E13" s="53"/>
      <c r="F13" s="53"/>
      <c r="G13" s="53"/>
      <c r="H13" s="53"/>
      <c r="I13" s="53"/>
    </row>
    <row r="14" spans="1:9" s="86" customFormat="1" ht="19.5" customHeight="1" thickBot="1" x14ac:dyDescent="0.3">
      <c r="A14" s="64" t="s">
        <v>101</v>
      </c>
      <c r="B14" s="65"/>
      <c r="C14" s="87"/>
      <c r="D14" s="91" t="str">
        <f>D9</f>
        <v>Dauer d. Phase [Mo]</v>
      </c>
      <c r="E14" s="92"/>
      <c r="F14" s="93"/>
      <c r="G14" s="87"/>
      <c r="H14" s="122"/>
      <c r="I14" s="65"/>
    </row>
    <row r="15" spans="1:9" s="52" customFormat="1" ht="7.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9" s="52" customFormat="1" ht="30.75" customHeight="1" x14ac:dyDescent="0.25">
      <c r="A16" s="79" t="s">
        <v>161</v>
      </c>
      <c r="B16" s="74" t="s">
        <v>247</v>
      </c>
      <c r="C16" s="75"/>
      <c r="D16" s="76"/>
      <c r="E16" s="78"/>
      <c r="F16" s="261"/>
      <c r="G16" s="77"/>
      <c r="H16" s="262"/>
      <c r="I16" s="78"/>
    </row>
    <row r="17" spans="1:9" s="52" customFormat="1" ht="30.75" customHeight="1" x14ac:dyDescent="0.25">
      <c r="A17" s="79" t="s">
        <v>162</v>
      </c>
      <c r="B17" s="74" t="s">
        <v>248</v>
      </c>
      <c r="C17" s="75"/>
      <c r="D17" s="76"/>
      <c r="E17" s="78"/>
      <c r="F17" s="261"/>
      <c r="G17" s="77"/>
      <c r="H17" s="264"/>
      <c r="I17" s="80"/>
    </row>
    <row r="18" spans="1:9" s="52" customFormat="1" ht="30.75" customHeight="1" x14ac:dyDescent="0.25">
      <c r="A18" s="79" t="s">
        <v>163</v>
      </c>
      <c r="B18" s="74" t="s">
        <v>249</v>
      </c>
      <c r="C18" s="81"/>
      <c r="D18" s="76"/>
      <c r="E18" s="78"/>
      <c r="F18" s="261"/>
      <c r="G18" s="77"/>
      <c r="H18" s="264"/>
      <c r="I18" s="80"/>
    </row>
    <row r="19" spans="1:9" s="52" customFormat="1" ht="30.75" hidden="1" customHeight="1" x14ac:dyDescent="0.25">
      <c r="A19" s="83" t="s">
        <v>87</v>
      </c>
      <c r="B19" s="84" t="s">
        <v>76</v>
      </c>
      <c r="C19" s="81"/>
      <c r="D19" s="76"/>
      <c r="E19" s="78"/>
      <c r="F19" s="261"/>
      <c r="G19" s="77"/>
      <c r="H19" s="264"/>
      <c r="I19" s="78"/>
    </row>
    <row r="20" spans="1:9" s="52" customFormat="1" ht="8.25" customHeight="1" thickBot="1" x14ac:dyDescent="0.3">
      <c r="A20" s="53"/>
      <c r="B20" s="53"/>
      <c r="C20" s="53"/>
      <c r="D20" s="53"/>
      <c r="E20" s="53"/>
      <c r="F20" s="53"/>
      <c r="G20" s="53"/>
      <c r="H20" s="53"/>
      <c r="I20" s="53"/>
    </row>
    <row r="21" spans="1:9" s="86" customFormat="1" ht="19.5" customHeight="1" thickBot="1" x14ac:dyDescent="0.3">
      <c r="A21" s="64" t="s">
        <v>84</v>
      </c>
      <c r="B21" s="65"/>
      <c r="C21" s="87"/>
      <c r="D21" s="91" t="str">
        <f>D9</f>
        <v>Dauer d. Phase [Mo]</v>
      </c>
      <c r="E21" s="92"/>
      <c r="F21" s="93"/>
      <c r="G21" s="87"/>
      <c r="H21" s="122"/>
      <c r="I21" s="65"/>
    </row>
    <row r="22" spans="1:9" s="52" customFormat="1" ht="7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</row>
    <row r="23" spans="1:9" s="52" customFormat="1" ht="30.75" customHeight="1" x14ac:dyDescent="0.25">
      <c r="A23" s="79" t="s">
        <v>164</v>
      </c>
      <c r="B23" s="74" t="s">
        <v>250</v>
      </c>
      <c r="C23" s="81"/>
      <c r="D23" s="76"/>
      <c r="E23" s="78"/>
      <c r="F23" s="261"/>
      <c r="G23" s="77"/>
      <c r="H23" s="262"/>
      <c r="I23" s="78"/>
    </row>
    <row r="24" spans="1:9" s="52" customFormat="1" ht="30.75" customHeight="1" x14ac:dyDescent="0.25">
      <c r="A24" s="82" t="s">
        <v>261</v>
      </c>
      <c r="B24" s="74" t="s">
        <v>253</v>
      </c>
      <c r="C24" s="81"/>
      <c r="D24" s="76"/>
      <c r="E24" s="78"/>
      <c r="F24" s="261"/>
      <c r="G24" s="77"/>
      <c r="H24" s="264"/>
      <c r="I24" s="80"/>
    </row>
    <row r="25" spans="1:9" s="52" customFormat="1" ht="30.75" customHeight="1" x14ac:dyDescent="0.25">
      <c r="A25" s="83" t="s">
        <v>255</v>
      </c>
      <c r="B25" s="84" t="s">
        <v>251</v>
      </c>
      <c r="C25" s="81"/>
      <c r="D25" s="76"/>
      <c r="E25" s="78"/>
      <c r="F25" s="261"/>
      <c r="G25" s="77"/>
      <c r="H25" s="264"/>
      <c r="I25" s="78"/>
    </row>
    <row r="26" spans="1:9" s="52" customFormat="1" ht="8.25" customHeight="1" thickBot="1" x14ac:dyDescent="0.3">
      <c r="A26" s="53"/>
      <c r="B26" s="53"/>
      <c r="C26" s="53"/>
      <c r="D26" s="53"/>
      <c r="E26" s="53"/>
      <c r="F26" s="53"/>
      <c r="G26" s="53"/>
      <c r="H26" s="53"/>
      <c r="I26" s="53"/>
    </row>
    <row r="27" spans="1:9" s="86" customFormat="1" ht="19.5" customHeight="1" thickBot="1" x14ac:dyDescent="0.3">
      <c r="A27" s="64" t="s">
        <v>85</v>
      </c>
      <c r="B27" s="65"/>
      <c r="C27" s="87"/>
      <c r="D27" s="91" t="str">
        <f>D9</f>
        <v>Dauer d. Phase [Mo]</v>
      </c>
      <c r="E27" s="92"/>
      <c r="F27" s="93"/>
      <c r="G27" s="87"/>
      <c r="H27" s="122"/>
      <c r="I27" s="65"/>
    </row>
    <row r="28" spans="1:9" s="52" customFormat="1" ht="7.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s="52" customFormat="1" ht="30.75" customHeight="1" x14ac:dyDescent="0.25">
      <c r="A29" s="82" t="s">
        <v>166</v>
      </c>
      <c r="B29" s="59" t="s">
        <v>252</v>
      </c>
      <c r="C29" s="81"/>
      <c r="D29" s="76"/>
      <c r="E29" s="78"/>
      <c r="F29" s="261"/>
      <c r="G29" s="77"/>
      <c r="H29" s="262"/>
      <c r="I29" s="78"/>
    </row>
    <row r="30" spans="1:9" s="52" customFormat="1" ht="30.75" hidden="1" customHeight="1" x14ac:dyDescent="0.25">
      <c r="A30" s="82" t="s">
        <v>86</v>
      </c>
      <c r="B30" s="59" t="s">
        <v>75</v>
      </c>
      <c r="C30" s="81"/>
      <c r="D30" s="76"/>
      <c r="E30" s="78"/>
      <c r="F30" s="261"/>
      <c r="G30" s="77"/>
      <c r="H30" s="264"/>
      <c r="I30" s="78"/>
    </row>
    <row r="31" spans="1:9" s="52" customFormat="1" ht="30.75" hidden="1" customHeight="1" x14ac:dyDescent="0.25">
      <c r="A31" s="83" t="s">
        <v>87</v>
      </c>
      <c r="B31" s="84" t="s">
        <v>76</v>
      </c>
      <c r="C31" s="81"/>
      <c r="D31" s="76"/>
      <c r="E31" s="78"/>
      <c r="F31" s="261"/>
      <c r="G31" s="77"/>
      <c r="H31" s="264"/>
      <c r="I31" s="78"/>
    </row>
    <row r="32" spans="1:9" s="1" customFormat="1" ht="8.25" customHeight="1" thickBot="1" x14ac:dyDescent="0.3">
      <c r="A32" s="50"/>
      <c r="B32" s="50"/>
      <c r="C32" s="50"/>
      <c r="D32" s="50"/>
      <c r="E32" s="50"/>
      <c r="F32" s="50"/>
      <c r="G32" s="50"/>
      <c r="H32" s="234"/>
      <c r="I32" s="50"/>
    </row>
    <row r="33" spans="1:9" s="86" customFormat="1" ht="19.5" customHeight="1" thickBot="1" x14ac:dyDescent="0.3">
      <c r="A33" s="64" t="s">
        <v>176</v>
      </c>
      <c r="B33" s="65"/>
      <c r="C33" s="87"/>
      <c r="D33" s="91" t="str">
        <f>D9</f>
        <v>Dauer d. Phase [Mo]</v>
      </c>
      <c r="E33" s="92"/>
      <c r="F33" s="93"/>
      <c r="G33" s="87"/>
      <c r="H33" s="122"/>
      <c r="I33" s="65"/>
    </row>
    <row r="34" spans="1:9" s="52" customFormat="1" ht="7.5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</row>
    <row r="35" spans="1:9" s="52" customFormat="1" ht="30.75" customHeight="1" x14ac:dyDescent="0.25">
      <c r="A35" s="83" t="s">
        <v>263</v>
      </c>
      <c r="B35" s="339" t="s">
        <v>246</v>
      </c>
      <c r="C35" s="81"/>
      <c r="D35" s="76"/>
      <c r="E35" s="78"/>
      <c r="F35" s="261"/>
      <c r="G35" s="77"/>
      <c r="H35" s="262"/>
      <c r="I35" s="78"/>
    </row>
    <row r="36" spans="1:9" s="52" customFormat="1" ht="30.75" hidden="1" customHeight="1" x14ac:dyDescent="0.25">
      <c r="A36" s="83" t="s">
        <v>87</v>
      </c>
      <c r="B36" s="84" t="s">
        <v>76</v>
      </c>
      <c r="C36" s="81"/>
      <c r="D36" s="76"/>
      <c r="E36" s="78"/>
      <c r="F36" s="261"/>
      <c r="G36" s="77"/>
      <c r="H36" s="264"/>
      <c r="I36" s="78"/>
    </row>
    <row r="37" spans="1:9" s="1" customFormat="1" ht="8.25" customHeight="1" thickBot="1" x14ac:dyDescent="0.3">
      <c r="A37" s="50"/>
      <c r="B37" s="50"/>
      <c r="C37" s="50"/>
      <c r="D37" s="50"/>
      <c r="E37" s="50"/>
      <c r="F37" s="50"/>
      <c r="G37" s="50"/>
      <c r="H37" s="234"/>
      <c r="I37" s="50"/>
    </row>
    <row r="38" spans="1:9" ht="16.2" thickBot="1" x14ac:dyDescent="0.35">
      <c r="A38" s="235" t="s">
        <v>208</v>
      </c>
      <c r="B38" s="236"/>
      <c r="D38" s="50"/>
      <c r="E38" s="50"/>
      <c r="F38" s="263">
        <f>F9+F14+F21+F27+F33</f>
        <v>0</v>
      </c>
      <c r="G38" s="50"/>
      <c r="H38" s="234"/>
      <c r="I38" s="50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  <ignoredErrors>
    <ignoredError sqref="A3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showGridLines="0" zoomScaleNormal="100" zoomScaleSheetLayoutView="115" workbookViewId="0"/>
  </sheetViews>
  <sheetFormatPr baseColWidth="10" defaultColWidth="11.5546875" defaultRowHeight="13.2" x14ac:dyDescent="0.25"/>
  <cols>
    <col min="1" max="1" width="7.44140625" style="124" customWidth="1"/>
    <col min="2" max="2" width="31.6640625" style="124" customWidth="1"/>
    <col min="3" max="3" width="1.88671875" style="124" customWidth="1"/>
    <col min="4" max="4" width="9.44140625" style="124" customWidth="1"/>
    <col min="5" max="9" width="5.44140625" style="124" customWidth="1"/>
    <col min="10" max="15" width="5.44140625" style="125" customWidth="1"/>
    <col min="16" max="16" width="3.6640625" style="125" customWidth="1"/>
    <col min="17" max="16384" width="11.5546875" style="124"/>
  </cols>
  <sheetData>
    <row r="1" spans="1:16" ht="37.950000000000003" customHeight="1" thickBot="1" x14ac:dyDescent="0.3"/>
    <row r="2" spans="1:16" ht="46.95" customHeight="1" thickBot="1" x14ac:dyDescent="0.3">
      <c r="A2" s="345" t="s">
        <v>153</v>
      </c>
      <c r="B2" s="346"/>
      <c r="D2" s="139" t="s">
        <v>148</v>
      </c>
      <c r="E2" s="347" t="s">
        <v>149</v>
      </c>
      <c r="F2" s="347"/>
      <c r="G2" s="347"/>
      <c r="H2" s="347"/>
      <c r="I2" s="347" t="s">
        <v>150</v>
      </c>
      <c r="J2" s="347"/>
      <c r="K2" s="139"/>
      <c r="L2" s="347" t="s">
        <v>151</v>
      </c>
      <c r="M2" s="347"/>
      <c r="N2" s="347"/>
      <c r="O2" s="347" t="s">
        <v>152</v>
      </c>
      <c r="P2" s="347"/>
    </row>
    <row r="3" spans="1:16" ht="6" customHeight="1" x14ac:dyDescent="0.25"/>
    <row r="4" spans="1:16" x14ac:dyDescent="0.25">
      <c r="B4" s="126" t="s">
        <v>154</v>
      </c>
      <c r="D4" s="126">
        <v>2</v>
      </c>
      <c r="E4" s="126">
        <v>4</v>
      </c>
      <c r="F4" s="126">
        <v>6</v>
      </c>
      <c r="G4" s="126">
        <v>8</v>
      </c>
      <c r="H4" s="126">
        <v>10</v>
      </c>
      <c r="I4" s="126">
        <v>12</v>
      </c>
      <c r="J4" s="126">
        <v>14</v>
      </c>
      <c r="K4" s="126">
        <v>16</v>
      </c>
      <c r="L4" s="126">
        <v>18</v>
      </c>
      <c r="M4" s="126">
        <v>20</v>
      </c>
      <c r="N4" s="126">
        <v>22</v>
      </c>
      <c r="O4" s="126">
        <v>24</v>
      </c>
      <c r="P4" s="127">
        <v>25</v>
      </c>
    </row>
    <row r="5" spans="1:16" x14ac:dyDescent="0.25">
      <c r="A5" s="342" t="s">
        <v>160</v>
      </c>
      <c r="B5" s="336" t="s">
        <v>245</v>
      </c>
      <c r="D5" s="128"/>
      <c r="E5" s="129"/>
      <c r="F5" s="130"/>
      <c r="G5" s="131"/>
      <c r="H5" s="131"/>
      <c r="I5" s="132"/>
      <c r="J5" s="130"/>
      <c r="K5" s="129"/>
      <c r="L5" s="129"/>
      <c r="M5" s="129"/>
      <c r="N5" s="129"/>
      <c r="O5" s="132"/>
      <c r="P5" s="130"/>
    </row>
    <row r="6" spans="1:16" x14ac:dyDescent="0.25">
      <c r="A6" s="342" t="s">
        <v>161</v>
      </c>
      <c r="B6" s="336" t="s">
        <v>247</v>
      </c>
      <c r="D6" s="130"/>
      <c r="E6" s="133"/>
      <c r="F6" s="130"/>
      <c r="G6" s="131"/>
      <c r="H6" s="131"/>
      <c r="I6" s="132"/>
      <c r="J6" s="130"/>
      <c r="K6" s="129"/>
      <c r="L6" s="129"/>
      <c r="M6" s="129"/>
      <c r="N6" s="129"/>
      <c r="O6" s="129"/>
      <c r="P6" s="130"/>
    </row>
    <row r="7" spans="1:16" x14ac:dyDescent="0.25">
      <c r="A7" s="342" t="s">
        <v>162</v>
      </c>
      <c r="B7" s="336" t="s">
        <v>248</v>
      </c>
      <c r="D7" s="130"/>
      <c r="E7" s="129"/>
      <c r="F7" s="128"/>
      <c r="G7" s="131"/>
      <c r="H7" s="131"/>
      <c r="I7" s="132"/>
      <c r="J7" s="130"/>
      <c r="K7" s="129"/>
      <c r="L7" s="129"/>
      <c r="M7" s="129"/>
      <c r="N7" s="129"/>
      <c r="O7" s="129"/>
      <c r="P7" s="130"/>
    </row>
    <row r="8" spans="1:16" x14ac:dyDescent="0.25">
      <c r="A8" s="342" t="s">
        <v>163</v>
      </c>
      <c r="B8" s="336" t="s">
        <v>249</v>
      </c>
      <c r="D8" s="130"/>
      <c r="E8" s="129"/>
      <c r="F8" s="129"/>
      <c r="G8" s="134"/>
      <c r="H8" s="134"/>
      <c r="I8" s="132"/>
      <c r="J8" s="130"/>
      <c r="K8" s="135"/>
      <c r="L8" s="135"/>
      <c r="M8" s="135"/>
      <c r="N8" s="135"/>
      <c r="O8" s="129"/>
      <c r="P8" s="130"/>
    </row>
    <row r="9" spans="1:16" x14ac:dyDescent="0.25">
      <c r="A9" s="342" t="s">
        <v>164</v>
      </c>
      <c r="B9" s="336" t="s">
        <v>250</v>
      </c>
      <c r="D9" s="130"/>
      <c r="E9" s="129"/>
      <c r="F9" s="130"/>
      <c r="G9" s="131"/>
      <c r="H9" s="131"/>
      <c r="I9" s="133"/>
      <c r="J9" s="130"/>
      <c r="K9" s="129"/>
      <c r="L9" s="129"/>
      <c r="M9" s="129"/>
      <c r="N9" s="129"/>
      <c r="O9" s="132"/>
      <c r="P9" s="130"/>
    </row>
    <row r="10" spans="1:16" x14ac:dyDescent="0.25">
      <c r="A10" s="342" t="s">
        <v>261</v>
      </c>
      <c r="B10" s="336" t="s">
        <v>253</v>
      </c>
      <c r="D10" s="130"/>
      <c r="E10" s="129"/>
      <c r="F10" s="130"/>
      <c r="G10" s="131"/>
      <c r="H10" s="131"/>
      <c r="I10" s="133"/>
      <c r="J10" s="130"/>
      <c r="K10" s="136"/>
      <c r="L10" s="136"/>
      <c r="M10" s="136"/>
      <c r="N10" s="136"/>
      <c r="O10" s="129"/>
      <c r="P10" s="130"/>
    </row>
    <row r="11" spans="1:16" x14ac:dyDescent="0.25">
      <c r="A11" s="342" t="s">
        <v>255</v>
      </c>
      <c r="B11" s="336" t="s">
        <v>251</v>
      </c>
      <c r="C11" s="40"/>
      <c r="D11" s="328"/>
      <c r="E11" s="329"/>
      <c r="F11" s="328"/>
      <c r="G11" s="330"/>
      <c r="H11" s="330"/>
      <c r="I11" s="331"/>
      <c r="J11" s="332"/>
      <c r="K11" s="329"/>
      <c r="L11" s="333"/>
      <c r="M11" s="333"/>
      <c r="N11" s="329"/>
      <c r="O11" s="129"/>
      <c r="P11" s="130"/>
    </row>
    <row r="12" spans="1:16" x14ac:dyDescent="0.25">
      <c r="A12" s="342" t="s">
        <v>166</v>
      </c>
      <c r="B12" s="336" t="s">
        <v>252</v>
      </c>
      <c r="C12" s="40"/>
      <c r="D12" s="328"/>
      <c r="E12" s="329"/>
      <c r="F12" s="328"/>
      <c r="G12" s="330"/>
      <c r="H12" s="330"/>
      <c r="I12" s="331"/>
      <c r="J12" s="328"/>
      <c r="K12" s="334"/>
      <c r="L12" s="334"/>
      <c r="M12" s="334"/>
      <c r="N12" s="334"/>
      <c r="O12" s="129"/>
      <c r="P12" s="130"/>
    </row>
    <row r="13" spans="1:16" hidden="1" x14ac:dyDescent="0.25">
      <c r="A13" s="342" t="s">
        <v>165</v>
      </c>
      <c r="B13" s="336" t="s">
        <v>69</v>
      </c>
      <c r="D13" s="130"/>
      <c r="E13" s="129"/>
      <c r="F13" s="130"/>
      <c r="G13" s="131"/>
      <c r="H13" s="131"/>
      <c r="I13" s="132"/>
      <c r="J13" s="130"/>
      <c r="K13" s="129"/>
      <c r="L13" s="129"/>
      <c r="M13" s="129"/>
      <c r="N13" s="129"/>
      <c r="O13" s="129"/>
      <c r="P13" s="130"/>
    </row>
    <row r="14" spans="1:16" hidden="1" x14ac:dyDescent="0.25">
      <c r="A14" s="342" t="s">
        <v>263</v>
      </c>
      <c r="B14" s="337" t="s">
        <v>155</v>
      </c>
      <c r="D14" s="130"/>
      <c r="E14" s="129"/>
      <c r="F14" s="130"/>
      <c r="G14" s="131"/>
      <c r="H14" s="131"/>
      <c r="I14" s="132"/>
      <c r="J14" s="128"/>
      <c r="K14" s="129"/>
      <c r="L14" s="135"/>
      <c r="M14" s="135"/>
      <c r="N14" s="135"/>
      <c r="O14" s="129"/>
      <c r="P14" s="130"/>
    </row>
    <row r="15" spans="1:16" hidden="1" x14ac:dyDescent="0.25">
      <c r="A15" s="342" t="s">
        <v>276</v>
      </c>
      <c r="B15" s="337" t="s">
        <v>156</v>
      </c>
      <c r="D15" s="130"/>
      <c r="E15" s="129"/>
      <c r="F15" s="130"/>
      <c r="G15" s="131"/>
      <c r="H15" s="131"/>
      <c r="I15" s="132"/>
      <c r="J15" s="130"/>
      <c r="K15" s="133"/>
      <c r="L15" s="133"/>
      <c r="M15" s="133"/>
      <c r="N15" s="133"/>
      <c r="O15" s="132"/>
      <c r="P15" s="130"/>
    </row>
    <row r="16" spans="1:16" hidden="1" x14ac:dyDescent="0.25">
      <c r="A16" s="342" t="s">
        <v>277</v>
      </c>
      <c r="B16" s="337" t="s">
        <v>157</v>
      </c>
      <c r="D16" s="130"/>
      <c r="E16" s="129"/>
      <c r="F16" s="130"/>
      <c r="G16" s="131"/>
      <c r="H16" s="131"/>
      <c r="I16" s="132"/>
      <c r="J16" s="130"/>
      <c r="K16" s="137"/>
      <c r="L16" s="137"/>
      <c r="M16" s="137"/>
      <c r="N16" s="137"/>
      <c r="O16" s="132"/>
      <c r="P16" s="130"/>
    </row>
    <row r="17" spans="1:17" x14ac:dyDescent="0.25">
      <c r="A17" s="342" t="s">
        <v>263</v>
      </c>
      <c r="B17" s="338" t="s">
        <v>246</v>
      </c>
      <c r="D17" s="130"/>
      <c r="E17" s="129"/>
      <c r="F17" s="130"/>
      <c r="G17" s="131"/>
      <c r="H17" s="131"/>
      <c r="I17" s="132"/>
      <c r="J17" s="130"/>
      <c r="K17" s="129"/>
      <c r="L17" s="129"/>
      <c r="M17" s="129"/>
      <c r="N17" s="129"/>
      <c r="O17" s="133"/>
      <c r="P17" s="128"/>
    </row>
    <row r="18" spans="1:17" ht="3.75" customHeight="1" x14ac:dyDescent="0.25">
      <c r="N18" s="124"/>
    </row>
    <row r="19" spans="1:17" customFormat="1" ht="6" customHeight="1" x14ac:dyDescent="0.25">
      <c r="Q19" s="124"/>
    </row>
    <row r="20" spans="1:17" x14ac:dyDescent="0.25">
      <c r="J20" s="124"/>
      <c r="K20" s="124"/>
      <c r="L20" s="124"/>
    </row>
    <row r="21" spans="1:17" x14ac:dyDescent="0.25">
      <c r="J21" s="124"/>
      <c r="K21" s="124"/>
      <c r="L21" s="124"/>
      <c r="M21" s="124"/>
      <c r="N21" s="124"/>
    </row>
  </sheetData>
  <mergeCells count="5">
    <mergeCell ref="A2:B2"/>
    <mergeCell ref="E2:H2"/>
    <mergeCell ref="O2:P2"/>
    <mergeCell ref="I2:J2"/>
    <mergeCell ref="L2:N2"/>
  </mergeCells>
  <phoneticPr fontId="3" type="noConversion"/>
  <pageMargins left="0.78740157499999996" right="0.78740157499999996" top="0.984251969" bottom="0.984251969" header="0.4921259845" footer="0.4921259845"/>
  <pageSetup paperSize="9" scale="76" orientation="portrait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/>
  </sheetViews>
  <sheetFormatPr baseColWidth="10" defaultColWidth="11.44140625" defaultRowHeight="13.2" x14ac:dyDescent="0.25"/>
  <cols>
    <col min="1" max="1" width="2.44140625" style="2" customWidth="1"/>
    <col min="2" max="2" width="30.33203125" style="20" customWidth="1"/>
    <col min="3" max="3" width="7.88671875" style="20" customWidth="1"/>
    <col min="4" max="4" width="9.44140625" style="20" customWidth="1"/>
    <col min="5" max="5" width="8.6640625" style="20" customWidth="1"/>
    <col min="6" max="6" width="0.6640625" style="20" customWidth="1"/>
    <col min="7" max="7" width="32.6640625" style="10" customWidth="1"/>
    <col min="8" max="8" width="0.88671875" style="20" customWidth="1"/>
    <col min="9" max="9" width="59" style="6" customWidth="1"/>
    <col min="10" max="16384" width="11.44140625" style="2"/>
  </cols>
  <sheetData>
    <row r="1" spans="1:9" ht="17.399999999999999" x14ac:dyDescent="0.25">
      <c r="A1" s="71" t="s">
        <v>106</v>
      </c>
      <c r="B1" s="29"/>
      <c r="C1" s="29"/>
      <c r="D1" s="29"/>
      <c r="E1" s="29"/>
      <c r="F1" s="29"/>
      <c r="G1" s="28"/>
      <c r="H1" s="29"/>
    </row>
    <row r="2" spans="1:9" x14ac:dyDescent="0.25">
      <c r="A2" s="4"/>
      <c r="B2" s="29"/>
      <c r="C2" s="29"/>
      <c r="D2" s="29"/>
      <c r="E2" s="29"/>
      <c r="F2" s="29"/>
      <c r="G2" s="28"/>
      <c r="H2" s="29"/>
    </row>
    <row r="3" spans="1:9" s="3" customFormat="1" ht="15" customHeight="1" x14ac:dyDescent="0.25">
      <c r="A3" s="24"/>
      <c r="B3" s="26" t="s">
        <v>5</v>
      </c>
      <c r="C3" s="27" t="s">
        <v>0</v>
      </c>
      <c r="D3" s="27" t="s">
        <v>82</v>
      </c>
      <c r="E3" s="27" t="s">
        <v>1</v>
      </c>
      <c r="F3" s="29"/>
      <c r="G3" s="36"/>
      <c r="H3" s="27"/>
      <c r="I3" s="271" t="s">
        <v>93</v>
      </c>
    </row>
    <row r="4" spans="1:9" s="7" customFormat="1" ht="27" thickBot="1" x14ac:dyDescent="0.3">
      <c r="A4" s="7" t="s">
        <v>6</v>
      </c>
      <c r="B4" s="8" t="s">
        <v>7</v>
      </c>
      <c r="C4" s="270">
        <v>1</v>
      </c>
      <c r="D4" s="266" t="e">
        <f>AVERAGE(D5:D8)</f>
        <v>#DIV/0!</v>
      </c>
      <c r="E4" s="270">
        <v>30</v>
      </c>
      <c r="F4" s="29"/>
      <c r="G4" s="37" t="s">
        <v>81</v>
      </c>
      <c r="H4" s="27"/>
      <c r="I4" s="9"/>
    </row>
    <row r="5" spans="1:9" s="10" customFormat="1" ht="40.200000000000003" thickBot="1" x14ac:dyDescent="0.3">
      <c r="A5" s="28"/>
      <c r="B5" s="11" t="s">
        <v>8</v>
      </c>
      <c r="C5" s="267" t="s">
        <v>9</v>
      </c>
      <c r="D5" s="268"/>
      <c r="E5" s="269" t="s">
        <v>10</v>
      </c>
      <c r="F5" s="29"/>
      <c r="G5" s="295"/>
      <c r="H5" s="31"/>
      <c r="I5" s="296" t="s">
        <v>92</v>
      </c>
    </row>
    <row r="6" spans="1:9" s="10" customFormat="1" ht="40.200000000000003" thickBot="1" x14ac:dyDescent="0.3">
      <c r="A6" s="28"/>
      <c r="B6" s="11" t="s">
        <v>11</v>
      </c>
      <c r="C6" s="12" t="s">
        <v>12</v>
      </c>
      <c r="D6" s="13"/>
      <c r="E6" s="14" t="s">
        <v>13</v>
      </c>
      <c r="F6" s="29"/>
      <c r="G6" s="295"/>
      <c r="H6" s="31"/>
      <c r="I6" s="296" t="s">
        <v>14</v>
      </c>
    </row>
    <row r="7" spans="1:9" s="10" customFormat="1" ht="40.200000000000003" thickBot="1" x14ac:dyDescent="0.3">
      <c r="A7" s="28"/>
      <c r="B7" s="11" t="s">
        <v>15</v>
      </c>
      <c r="C7" s="12" t="s">
        <v>10</v>
      </c>
      <c r="D7" s="13"/>
      <c r="E7" s="14" t="s">
        <v>9</v>
      </c>
      <c r="F7" s="29"/>
      <c r="G7" s="295"/>
      <c r="H7" s="31"/>
      <c r="I7" s="296" t="s">
        <v>16</v>
      </c>
    </row>
    <row r="8" spans="1:9" s="10" customFormat="1" ht="27" thickBot="1" x14ac:dyDescent="0.3">
      <c r="A8" s="28"/>
      <c r="B8" s="89" t="s">
        <v>17</v>
      </c>
      <c r="C8" s="12"/>
      <c r="D8" s="13"/>
      <c r="E8" s="14"/>
      <c r="F8" s="29"/>
      <c r="G8" s="295"/>
      <c r="H8" s="31"/>
      <c r="I8" s="296" t="s">
        <v>18</v>
      </c>
    </row>
    <row r="9" spans="1:9" x14ac:dyDescent="0.25">
      <c r="A9" s="4"/>
      <c r="B9" s="29"/>
      <c r="C9" s="29"/>
      <c r="D9" s="29"/>
      <c r="E9" s="29"/>
      <c r="F9" s="29"/>
      <c r="G9" s="28"/>
      <c r="H9" s="29"/>
    </row>
    <row r="10" spans="1:9" s="7" customFormat="1" x14ac:dyDescent="0.25">
      <c r="A10" s="7" t="s">
        <v>19</v>
      </c>
      <c r="B10" s="8" t="s">
        <v>20</v>
      </c>
      <c r="C10" s="270">
        <v>1</v>
      </c>
      <c r="D10" s="15"/>
      <c r="E10" s="270">
        <v>30</v>
      </c>
      <c r="F10" s="29"/>
      <c r="G10" s="295"/>
      <c r="H10" s="27"/>
      <c r="I10" s="9"/>
    </row>
    <row r="11" spans="1:9" x14ac:dyDescent="0.25">
      <c r="B11" s="29"/>
      <c r="C11" s="29"/>
      <c r="D11" s="29"/>
      <c r="E11" s="29"/>
      <c r="F11" s="29"/>
      <c r="G11" s="28"/>
      <c r="H11" s="29"/>
    </row>
    <row r="12" spans="1:9" s="7" customFormat="1" ht="27" thickBot="1" x14ac:dyDescent="0.3">
      <c r="A12" s="7" t="s">
        <v>21</v>
      </c>
      <c r="B12" s="8" t="s">
        <v>22</v>
      </c>
      <c r="C12" s="270">
        <f>$C$4</f>
        <v>1</v>
      </c>
      <c r="D12" s="266" t="e">
        <f>AVERAGE(D13:D17)</f>
        <v>#DIV/0!</v>
      </c>
      <c r="E12" s="270">
        <f>$E$4</f>
        <v>30</v>
      </c>
      <c r="F12" s="29"/>
      <c r="G12" s="37"/>
      <c r="H12" s="27"/>
      <c r="I12" s="9"/>
    </row>
    <row r="13" spans="1:9" s="10" customFormat="1" ht="40.200000000000003" thickBot="1" x14ac:dyDescent="0.3">
      <c r="A13" s="28"/>
      <c r="B13" s="11" t="s">
        <v>23</v>
      </c>
      <c r="C13" s="267" t="s">
        <v>24</v>
      </c>
      <c r="D13" s="268"/>
      <c r="E13" s="269" t="s">
        <v>10</v>
      </c>
      <c r="F13" s="29"/>
      <c r="G13" s="295"/>
      <c r="H13" s="31"/>
      <c r="I13" s="296" t="s">
        <v>25</v>
      </c>
    </row>
    <row r="14" spans="1:9" s="10" customFormat="1" ht="27" thickBot="1" x14ac:dyDescent="0.3">
      <c r="A14" s="28"/>
      <c r="B14" s="11" t="s">
        <v>26</v>
      </c>
      <c r="C14" s="12" t="s">
        <v>9</v>
      </c>
      <c r="D14" s="13"/>
      <c r="E14" s="14" t="s">
        <v>10</v>
      </c>
      <c r="F14" s="29"/>
      <c r="G14" s="295"/>
      <c r="H14" s="31"/>
      <c r="I14" s="296" t="s">
        <v>27</v>
      </c>
    </row>
    <row r="15" spans="1:9" s="10" customFormat="1" ht="40.200000000000003" thickBot="1" x14ac:dyDescent="0.3">
      <c r="A15" s="28"/>
      <c r="B15" s="11" t="s">
        <v>28</v>
      </c>
      <c r="C15" s="12" t="s">
        <v>9</v>
      </c>
      <c r="D15" s="13"/>
      <c r="E15" s="14" t="s">
        <v>10</v>
      </c>
      <c r="F15" s="29"/>
      <c r="G15" s="295"/>
      <c r="H15" s="31"/>
      <c r="I15" s="296" t="s">
        <v>29</v>
      </c>
    </row>
    <row r="16" spans="1:9" s="10" customFormat="1" ht="40.200000000000003" thickBot="1" x14ac:dyDescent="0.3">
      <c r="A16" s="28"/>
      <c r="B16" s="11" t="s">
        <v>30</v>
      </c>
      <c r="C16" s="12" t="s">
        <v>12</v>
      </c>
      <c r="D16" s="13"/>
      <c r="E16" s="14" t="s">
        <v>13</v>
      </c>
      <c r="F16" s="29"/>
      <c r="G16" s="295"/>
      <c r="H16" s="31"/>
      <c r="I16" s="296" t="s">
        <v>31</v>
      </c>
    </row>
    <row r="17" spans="1:9" s="10" customFormat="1" ht="27" thickBot="1" x14ac:dyDescent="0.3">
      <c r="A17" s="28"/>
      <c r="B17" s="89" t="s">
        <v>32</v>
      </c>
      <c r="C17" s="12"/>
      <c r="D17" s="13"/>
      <c r="E17" s="14"/>
      <c r="F17" s="29"/>
      <c r="G17" s="295"/>
      <c r="H17" s="31"/>
      <c r="I17" s="296" t="s">
        <v>18</v>
      </c>
    </row>
    <row r="18" spans="1:9" x14ac:dyDescent="0.25">
      <c r="A18" s="4"/>
      <c r="B18" s="29"/>
      <c r="C18" s="29"/>
      <c r="D18" s="29"/>
      <c r="E18" s="29"/>
      <c r="F18" s="29"/>
      <c r="G18" s="28"/>
      <c r="H18" s="29"/>
    </row>
    <row r="19" spans="1:9" s="3" customFormat="1" ht="15" customHeight="1" x14ac:dyDescent="0.25">
      <c r="A19" s="24"/>
      <c r="B19" s="26" t="s">
        <v>5</v>
      </c>
      <c r="C19" s="27" t="s">
        <v>0</v>
      </c>
      <c r="D19" s="27" t="s">
        <v>82</v>
      </c>
      <c r="E19" s="27" t="s">
        <v>1</v>
      </c>
      <c r="F19" s="29"/>
      <c r="G19" s="36"/>
      <c r="H19" s="27"/>
      <c r="I19" s="6"/>
    </row>
    <row r="20" spans="1:9" s="16" customFormat="1" ht="13.8" thickBot="1" x14ac:dyDescent="0.3">
      <c r="A20" s="16" t="s">
        <v>33</v>
      </c>
      <c r="B20" s="17" t="s">
        <v>34</v>
      </c>
      <c r="C20" s="270">
        <f>$C$4</f>
        <v>1</v>
      </c>
      <c r="D20" s="266" t="e">
        <f>AVERAGE(D21:D26)</f>
        <v>#DIV/0!</v>
      </c>
      <c r="E20" s="270">
        <f>$E$4</f>
        <v>30</v>
      </c>
      <c r="F20" s="29"/>
      <c r="G20" s="37"/>
      <c r="H20" s="27"/>
      <c r="I20" s="18"/>
    </row>
    <row r="21" spans="1:9" s="10" customFormat="1" ht="40.200000000000003" thickBot="1" x14ac:dyDescent="0.3">
      <c r="A21" s="28"/>
      <c r="B21" s="11" t="s">
        <v>35</v>
      </c>
      <c r="C21" s="267" t="s">
        <v>24</v>
      </c>
      <c r="D21" s="268"/>
      <c r="E21" s="269" t="s">
        <v>10</v>
      </c>
      <c r="F21" s="29"/>
      <c r="G21" s="295"/>
      <c r="H21" s="31"/>
      <c r="I21" s="296" t="s">
        <v>36</v>
      </c>
    </row>
    <row r="22" spans="1:9" s="10" customFormat="1" ht="40.200000000000003" thickBot="1" x14ac:dyDescent="0.3">
      <c r="A22" s="28"/>
      <c r="B22" s="11" t="s">
        <v>37</v>
      </c>
      <c r="C22" s="12" t="s">
        <v>24</v>
      </c>
      <c r="D22" s="13"/>
      <c r="E22" s="14" t="s">
        <v>10</v>
      </c>
      <c r="F22" s="29"/>
      <c r="G22" s="295"/>
      <c r="H22" s="31"/>
      <c r="I22" s="296" t="s">
        <v>38</v>
      </c>
    </row>
    <row r="23" spans="1:9" s="10" customFormat="1" ht="27" thickBot="1" x14ac:dyDescent="0.3">
      <c r="A23" s="28"/>
      <c r="B23" s="11" t="s">
        <v>39</v>
      </c>
      <c r="C23" s="12" t="s">
        <v>24</v>
      </c>
      <c r="D23" s="13"/>
      <c r="E23" s="14" t="s">
        <v>10</v>
      </c>
      <c r="F23" s="29"/>
      <c r="G23" s="295"/>
      <c r="H23" s="31"/>
      <c r="I23" s="296" t="s">
        <v>40</v>
      </c>
    </row>
    <row r="24" spans="1:9" s="10" customFormat="1" ht="13.8" thickBot="1" x14ac:dyDescent="0.3">
      <c r="A24" s="28"/>
      <c r="B24" s="11" t="s">
        <v>41</v>
      </c>
      <c r="C24" s="12" t="s">
        <v>24</v>
      </c>
      <c r="D24" s="13"/>
      <c r="E24" s="14" t="s">
        <v>10</v>
      </c>
      <c r="F24" s="29"/>
      <c r="G24" s="295"/>
      <c r="H24" s="31"/>
      <c r="I24" s="296" t="s">
        <v>42</v>
      </c>
    </row>
    <row r="25" spans="1:9" s="10" customFormat="1" ht="27" thickBot="1" x14ac:dyDescent="0.3">
      <c r="A25" s="28"/>
      <c r="B25" s="11" t="s">
        <v>43</v>
      </c>
      <c r="C25" s="12" t="s">
        <v>24</v>
      </c>
      <c r="D25" s="13"/>
      <c r="E25" s="14" t="s">
        <v>10</v>
      </c>
      <c r="F25" s="29"/>
      <c r="G25" s="295"/>
      <c r="H25" s="31"/>
      <c r="I25" s="296" t="s">
        <v>44</v>
      </c>
    </row>
    <row r="26" spans="1:9" s="10" customFormat="1" ht="27" thickBot="1" x14ac:dyDescent="0.3">
      <c r="A26" s="28"/>
      <c r="B26" s="89" t="s">
        <v>45</v>
      </c>
      <c r="C26" s="12"/>
      <c r="D26" s="13"/>
      <c r="E26" s="14"/>
      <c r="F26" s="29"/>
      <c r="G26" s="295"/>
      <c r="H26" s="31"/>
      <c r="I26" s="296" t="s">
        <v>18</v>
      </c>
    </row>
    <row r="27" spans="1:9" x14ac:dyDescent="0.25">
      <c r="A27" s="4"/>
      <c r="B27" s="29"/>
      <c r="C27" s="29"/>
      <c r="D27" s="29"/>
      <c r="E27" s="29"/>
      <c r="F27" s="29"/>
      <c r="G27" s="28"/>
      <c r="H27" s="29"/>
    </row>
    <row r="28" spans="1:9" s="16" customFormat="1" ht="27" thickBot="1" x14ac:dyDescent="0.3">
      <c r="A28" s="16" t="s">
        <v>46</v>
      </c>
      <c r="B28" s="17" t="s">
        <v>47</v>
      </c>
      <c r="C28" s="270">
        <f>$C$4</f>
        <v>1</v>
      </c>
      <c r="D28" s="266" t="e">
        <f>AVERAGE(D29:D31)</f>
        <v>#DIV/0!</v>
      </c>
      <c r="E28" s="270">
        <f>$E$4</f>
        <v>30</v>
      </c>
      <c r="F28" s="29"/>
      <c r="G28" s="37"/>
      <c r="H28" s="27"/>
      <c r="I28" s="19"/>
    </row>
    <row r="29" spans="1:9" s="10" customFormat="1" ht="40.200000000000003" thickBot="1" x14ac:dyDescent="0.3">
      <c r="A29" s="28"/>
      <c r="B29" s="11" t="s">
        <v>48</v>
      </c>
      <c r="C29" s="267" t="s">
        <v>49</v>
      </c>
      <c r="D29" s="268"/>
      <c r="E29" s="269" t="s">
        <v>50</v>
      </c>
      <c r="F29" s="29"/>
      <c r="G29" s="295"/>
      <c r="H29" s="31"/>
      <c r="I29" s="296" t="s">
        <v>51</v>
      </c>
    </row>
    <row r="30" spans="1:9" s="10" customFormat="1" ht="27" thickBot="1" x14ac:dyDescent="0.3">
      <c r="A30" s="28"/>
      <c r="B30" s="11" t="s">
        <v>52</v>
      </c>
      <c r="C30" s="12" t="s">
        <v>147</v>
      </c>
      <c r="D30" s="13"/>
      <c r="E30" s="14" t="s">
        <v>53</v>
      </c>
      <c r="F30" s="29"/>
      <c r="G30" s="295"/>
      <c r="H30" s="31"/>
      <c r="I30" s="296" t="s">
        <v>54</v>
      </c>
    </row>
    <row r="31" spans="1:9" s="10" customFormat="1" ht="27" thickBot="1" x14ac:dyDescent="0.3">
      <c r="A31" s="28"/>
      <c r="B31" s="89" t="s">
        <v>32</v>
      </c>
      <c r="C31" s="12"/>
      <c r="D31" s="13"/>
      <c r="E31" s="14"/>
      <c r="F31" s="29"/>
      <c r="G31" s="295"/>
      <c r="H31" s="31"/>
      <c r="I31" s="296" t="s">
        <v>18</v>
      </c>
    </row>
    <row r="32" spans="1:9" x14ac:dyDescent="0.25">
      <c r="A32" s="4"/>
      <c r="B32" s="29"/>
      <c r="C32" s="29"/>
      <c r="D32" s="29"/>
      <c r="E32" s="29"/>
      <c r="F32" s="29"/>
      <c r="G32" s="35"/>
      <c r="H32" s="29"/>
    </row>
    <row r="33" spans="1:9" s="16" customFormat="1" ht="27" thickBot="1" x14ac:dyDescent="0.3">
      <c r="A33" s="16" t="s">
        <v>55</v>
      </c>
      <c r="B33" s="17" t="s">
        <v>56</v>
      </c>
      <c r="C33" s="270">
        <f>$C$4</f>
        <v>1</v>
      </c>
      <c r="D33" s="266" t="e">
        <f>AVERAGE(D34:D36)</f>
        <v>#DIV/0!</v>
      </c>
      <c r="E33" s="270">
        <f>$E$4</f>
        <v>30</v>
      </c>
      <c r="F33" s="29"/>
      <c r="G33" s="37"/>
      <c r="H33" s="27"/>
      <c r="I33" s="18"/>
    </row>
    <row r="34" spans="1:9" s="10" customFormat="1" ht="27" thickBot="1" x14ac:dyDescent="0.3">
      <c r="A34" s="28"/>
      <c r="B34" s="11" t="s">
        <v>57</v>
      </c>
      <c r="C34" s="267" t="s">
        <v>24</v>
      </c>
      <c r="D34" s="268"/>
      <c r="E34" s="269" t="s">
        <v>10</v>
      </c>
      <c r="F34" s="29"/>
      <c r="G34" s="295"/>
      <c r="H34" s="31"/>
      <c r="I34" s="296" t="s">
        <v>58</v>
      </c>
    </row>
    <row r="35" spans="1:9" s="10" customFormat="1" ht="27" thickBot="1" x14ac:dyDescent="0.3">
      <c r="A35" s="28"/>
      <c r="B35" s="11" t="s">
        <v>59</v>
      </c>
      <c r="C35" s="12" t="s">
        <v>24</v>
      </c>
      <c r="D35" s="13"/>
      <c r="E35" s="14" t="s">
        <v>10</v>
      </c>
      <c r="F35" s="29"/>
      <c r="G35" s="295"/>
      <c r="H35" s="31"/>
      <c r="I35" s="296" t="s">
        <v>60</v>
      </c>
    </row>
    <row r="36" spans="1:9" s="10" customFormat="1" ht="27" thickBot="1" x14ac:dyDescent="0.3">
      <c r="A36" s="28"/>
      <c r="B36" s="89" t="s">
        <v>32</v>
      </c>
      <c r="C36" s="12"/>
      <c r="D36" s="13"/>
      <c r="E36" s="14"/>
      <c r="F36" s="29"/>
      <c r="G36" s="295"/>
      <c r="H36" s="31"/>
      <c r="I36" s="296" t="s">
        <v>18</v>
      </c>
    </row>
    <row r="37" spans="1:9" x14ac:dyDescent="0.25">
      <c r="A37" s="4"/>
      <c r="B37" s="29"/>
      <c r="C37" s="29"/>
      <c r="D37" s="29"/>
      <c r="E37" s="29"/>
      <c r="F37" s="29"/>
      <c r="G37" s="28"/>
      <c r="H37" s="29"/>
    </row>
    <row r="38" spans="1:9" s="3" customFormat="1" ht="13.8" thickBot="1" x14ac:dyDescent="0.3">
      <c r="A38" s="21"/>
      <c r="B38" s="22" t="s">
        <v>3</v>
      </c>
      <c r="C38" s="23"/>
      <c r="D38" s="266" t="e">
        <f>D33+D28+D20+D12+D10+D4</f>
        <v>#DIV/0!</v>
      </c>
      <c r="E38" s="16"/>
      <c r="F38" s="29"/>
      <c r="G38" s="38"/>
      <c r="H38" s="32"/>
    </row>
    <row r="39" spans="1:9" ht="13.8" thickBot="1" x14ac:dyDescent="0.3">
      <c r="A39" s="4"/>
      <c r="B39" s="29"/>
      <c r="C39" s="29"/>
      <c r="E39" s="29"/>
      <c r="F39" s="29"/>
      <c r="G39" s="28"/>
      <c r="H39" s="29"/>
    </row>
    <row r="40" spans="1:9" ht="18" thickBot="1" x14ac:dyDescent="0.35">
      <c r="A40" s="24"/>
      <c r="B40" s="25"/>
      <c r="C40" s="30" t="s">
        <v>4</v>
      </c>
      <c r="D40" s="265" t="e">
        <f>IF(D38&lt;120,0.0083*D38+0.5,0.025*D38-1.5)</f>
        <v>#DIV/0!</v>
      </c>
      <c r="E40" s="4"/>
      <c r="F40" s="29"/>
      <c r="G40" s="39"/>
      <c r="H40" s="4"/>
    </row>
    <row r="41" spans="1:9" x14ac:dyDescent="0.25">
      <c r="A41" s="4"/>
      <c r="B41" s="29"/>
      <c r="C41" s="29"/>
      <c r="D41" s="29"/>
      <c r="E41" s="29"/>
      <c r="F41" s="29"/>
      <c r="G41" s="28"/>
      <c r="H41" s="29"/>
    </row>
  </sheetData>
  <phoneticPr fontId="8" type="noConversion"/>
  <conditionalFormatting sqref="D5:D8 D13:D17 D21:D26 D29:D31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scale="96" fitToHeight="0" orientation="portrait" horizontalDpi="300" r:id="rId1"/>
  <headerFooter alignWithMargins="0">
    <oddFooter>&amp;L&amp;8Leitfaden Kostenabschätzungvon Planungsleistungen / &amp;A</oddFooter>
  </headerFooter>
  <rowBreaks count="1" manualBreakCount="1">
    <brk id="27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8"/>
  <sheetViews>
    <sheetView showGridLines="0" zoomScaleNormal="100" zoomScaleSheetLayoutView="55" workbookViewId="0"/>
  </sheetViews>
  <sheetFormatPr baseColWidth="10" defaultColWidth="11.44140625" defaultRowHeight="15" x14ac:dyDescent="0.25"/>
  <cols>
    <col min="1" max="1" width="8.33203125" style="43" customWidth="1"/>
    <col min="2" max="2" width="37.33203125" style="43" customWidth="1"/>
    <col min="3" max="3" width="1" style="43" customWidth="1"/>
    <col min="4" max="4" width="12.88671875" style="43" customWidth="1"/>
    <col min="5" max="5" width="9.33203125" style="43" customWidth="1"/>
    <col min="6" max="6" width="8.109375" style="43" customWidth="1"/>
    <col min="7" max="7" width="9" style="43" customWidth="1"/>
    <col min="8" max="8" width="11.88671875" style="43" customWidth="1"/>
    <col min="9" max="9" width="16.33203125" style="43" customWidth="1"/>
    <col min="10" max="10" width="8.109375" style="43" customWidth="1"/>
    <col min="11" max="11" width="7.6640625" style="43" customWidth="1"/>
    <col min="12" max="12" width="7.109375" style="43" customWidth="1"/>
    <col min="13" max="13" width="2.33203125" style="43" customWidth="1"/>
    <col min="14" max="14" width="27.44140625" style="43" customWidth="1"/>
    <col min="15" max="15" width="11.44140625" style="43"/>
    <col min="16" max="16" width="12" style="43" bestFit="1" customWidth="1"/>
    <col min="17" max="17" width="11.88671875" style="43" bestFit="1" customWidth="1"/>
    <col min="18" max="16384" width="11.44140625" style="43"/>
  </cols>
  <sheetData>
    <row r="1" spans="1:16" ht="17.399999999999999" x14ac:dyDescent="0.3">
      <c r="A1" s="72" t="s">
        <v>230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s="34" customFormat="1" ht="15.6" x14ac:dyDescent="0.3">
      <c r="A3" s="33" t="s">
        <v>61</v>
      </c>
      <c r="B3" s="33"/>
      <c r="C3" s="33"/>
      <c r="D3" s="353" t="str">
        <f>IF(Leistungsumfang!D3:I3="","",Leistungsumfang!D3:I3)</f>
        <v/>
      </c>
      <c r="E3" s="353"/>
      <c r="F3" s="353"/>
      <c r="G3" s="353"/>
      <c r="H3" s="353"/>
      <c r="I3" s="353"/>
      <c r="J3" s="353"/>
      <c r="K3" s="353"/>
      <c r="L3" s="353"/>
      <c r="M3" s="43"/>
    </row>
    <row r="4" spans="1:16" s="34" customFormat="1" ht="15.6" x14ac:dyDescent="0.3">
      <c r="A4" s="33" t="s">
        <v>62</v>
      </c>
      <c r="B4" s="33"/>
      <c r="C4" s="33"/>
      <c r="D4" s="353" t="str">
        <f>IF(Leistungsumfang!D4:I4="","",Leistungsumfang!D4:I4)</f>
        <v/>
      </c>
      <c r="E4" s="353"/>
      <c r="F4" s="353"/>
      <c r="G4" s="353"/>
      <c r="H4" s="353"/>
      <c r="I4" s="353"/>
      <c r="J4" s="353"/>
      <c r="K4" s="353"/>
      <c r="L4" s="353"/>
      <c r="M4" s="43"/>
    </row>
    <row r="5" spans="1:16" s="34" customFormat="1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43"/>
    </row>
    <row r="6" spans="1:16" x14ac:dyDescent="0.25">
      <c r="A6" s="42"/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6" s="85" customFormat="1" ht="17.25" customHeight="1" x14ac:dyDescent="0.25">
      <c r="A7" s="66"/>
      <c r="B7" s="59" t="s">
        <v>64</v>
      </c>
      <c r="C7" s="66"/>
      <c r="D7" s="369">
        <f>'Eingabe Stundensatz'!B3</f>
        <v>0</v>
      </c>
      <c r="E7" s="369"/>
      <c r="F7" s="66" t="s">
        <v>73</v>
      </c>
      <c r="G7" s="42"/>
      <c r="H7" s="42"/>
      <c r="I7" s="66"/>
      <c r="J7" s="66"/>
      <c r="K7" s="66"/>
      <c r="L7" s="66"/>
      <c r="M7" s="94"/>
      <c r="N7" s="350" t="s">
        <v>94</v>
      </c>
    </row>
    <row r="8" spans="1:16" s="85" customFormat="1" ht="17.25" customHeight="1" x14ac:dyDescent="0.25">
      <c r="A8" s="66"/>
      <c r="B8" s="59" t="s">
        <v>104</v>
      </c>
      <c r="C8" s="66"/>
      <c r="D8" s="369" t="e">
        <f>Projektklassenfaktor!D40</f>
        <v>#DIV/0!</v>
      </c>
      <c r="E8" s="369"/>
      <c r="F8" s="66" t="s">
        <v>74</v>
      </c>
      <c r="G8" s="42"/>
      <c r="H8" s="42"/>
      <c r="I8" s="66"/>
      <c r="J8" s="66"/>
      <c r="K8" s="66"/>
      <c r="L8" s="66"/>
      <c r="M8" s="94"/>
      <c r="N8" s="370"/>
    </row>
    <row r="9" spans="1:16" s="85" customFormat="1" ht="17.25" customHeight="1" x14ac:dyDescent="0.25">
      <c r="A9" s="66"/>
      <c r="B9" s="59" t="s">
        <v>121</v>
      </c>
      <c r="C9" s="66"/>
      <c r="D9" s="375"/>
      <c r="E9" s="375"/>
      <c r="F9" s="66" t="s">
        <v>122</v>
      </c>
      <c r="G9" s="42"/>
      <c r="H9" s="42"/>
      <c r="I9" s="66"/>
      <c r="J9" s="66"/>
      <c r="K9" s="66"/>
      <c r="L9" s="66"/>
      <c r="M9" s="94"/>
      <c r="N9" s="370"/>
    </row>
    <row r="10" spans="1:16" s="85" customFormat="1" ht="17.25" customHeight="1" x14ac:dyDescent="0.25">
      <c r="A10" s="66"/>
      <c r="B10" s="59" t="s">
        <v>206</v>
      </c>
      <c r="C10" s="66"/>
      <c r="D10" s="369">
        <f>Projektannahmen!B5</f>
        <v>0</v>
      </c>
      <c r="E10" s="369"/>
      <c r="F10" s="66" t="s">
        <v>167</v>
      </c>
      <c r="G10" s="42"/>
      <c r="H10" s="42"/>
      <c r="I10" s="66"/>
      <c r="J10" s="66"/>
      <c r="K10" s="66"/>
      <c r="L10" s="66"/>
      <c r="M10" s="94"/>
      <c r="N10" s="370"/>
    </row>
    <row r="11" spans="1:16" s="85" customFormat="1" ht="17.25" customHeight="1" x14ac:dyDescent="0.25">
      <c r="A11" s="66"/>
      <c r="B11" s="59" t="s">
        <v>89</v>
      </c>
      <c r="C11" s="66"/>
      <c r="D11" s="376">
        <f>Projektannahmen!B6</f>
        <v>0</v>
      </c>
      <c r="E11" s="376"/>
      <c r="F11" s="66" t="s">
        <v>90</v>
      </c>
      <c r="G11" s="42"/>
      <c r="H11" s="42"/>
      <c r="I11" s="85" t="s">
        <v>105</v>
      </c>
      <c r="J11" s="275">
        <f>Projektannahmen!B7</f>
        <v>0</v>
      </c>
      <c r="K11" s="66" t="s">
        <v>91</v>
      </c>
      <c r="L11" s="66"/>
      <c r="M11" s="94"/>
      <c r="N11" s="371"/>
    </row>
    <row r="12" spans="1:16" ht="15.6" thickBot="1" x14ac:dyDescent="0.3">
      <c r="A12" s="42"/>
      <c r="C12" s="42"/>
      <c r="D12" s="44"/>
      <c r="E12" s="42"/>
      <c r="F12" s="42"/>
      <c r="G12" s="42"/>
      <c r="H12" s="42"/>
      <c r="I12" s="42"/>
      <c r="J12" s="42"/>
      <c r="K12" s="42"/>
      <c r="P12" s="85"/>
    </row>
    <row r="13" spans="1:16" s="60" customFormat="1" ht="25.5" customHeight="1" thickBot="1" x14ac:dyDescent="0.3">
      <c r="A13" s="68" t="s">
        <v>65</v>
      </c>
      <c r="B13" s="70" t="s">
        <v>66</v>
      </c>
      <c r="C13" s="50"/>
      <c r="D13" s="358" t="s">
        <v>67</v>
      </c>
      <c r="E13" s="359"/>
      <c r="F13" s="359"/>
      <c r="G13" s="359"/>
      <c r="H13" s="359"/>
      <c r="I13" s="359"/>
      <c r="J13" s="359"/>
      <c r="K13" s="359"/>
      <c r="L13" s="360"/>
      <c r="M13" s="43"/>
      <c r="P13" s="85"/>
    </row>
    <row r="14" spans="1:16" s="1" customFormat="1" ht="6" customHeight="1" thickBot="1" x14ac:dyDescent="0.3">
      <c r="A14" s="61"/>
      <c r="B14" s="6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3"/>
    </row>
    <row r="15" spans="1:16" s="1" customFormat="1" ht="66" x14ac:dyDescent="0.25">
      <c r="A15" s="363" t="s">
        <v>68</v>
      </c>
      <c r="B15" s="364"/>
      <c r="C15" s="50"/>
      <c r="D15" s="112" t="s">
        <v>146</v>
      </c>
      <c r="E15" s="113"/>
      <c r="F15" s="113"/>
      <c r="G15" s="113" t="s">
        <v>120</v>
      </c>
      <c r="H15" s="114" t="s">
        <v>132</v>
      </c>
      <c r="I15" s="114" t="s">
        <v>119</v>
      </c>
      <c r="J15" s="114" t="s">
        <v>124</v>
      </c>
      <c r="K15" s="372" t="s">
        <v>77</v>
      </c>
      <c r="L15" s="373"/>
      <c r="M15" s="43"/>
      <c r="N15" s="374" t="s">
        <v>95</v>
      </c>
    </row>
    <row r="16" spans="1:16" s="1" customFormat="1" x14ac:dyDescent="0.25">
      <c r="A16" s="365"/>
      <c r="B16" s="366"/>
      <c r="C16" s="50"/>
      <c r="D16" s="107" t="s">
        <v>126</v>
      </c>
      <c r="E16" s="108"/>
      <c r="F16" s="108"/>
      <c r="G16" s="108" t="s">
        <v>116</v>
      </c>
      <c r="H16" s="108" t="s">
        <v>116</v>
      </c>
      <c r="I16" s="108" t="s">
        <v>117</v>
      </c>
      <c r="J16" s="108" t="s">
        <v>114</v>
      </c>
      <c r="K16" s="354"/>
      <c r="L16" s="355"/>
      <c r="M16" s="43"/>
      <c r="N16" s="374"/>
      <c r="P16" s="202"/>
    </row>
    <row r="17" spans="1:16" s="1" customFormat="1" ht="15.6" thickBot="1" x14ac:dyDescent="0.3">
      <c r="A17" s="367"/>
      <c r="B17" s="368"/>
      <c r="C17" s="50"/>
      <c r="D17" s="115" t="s">
        <v>127</v>
      </c>
      <c r="E17" s="116"/>
      <c r="F17" s="116"/>
      <c r="G17" s="116" t="s">
        <v>107</v>
      </c>
      <c r="H17" s="116" t="s">
        <v>129</v>
      </c>
      <c r="I17" s="116" t="s">
        <v>128</v>
      </c>
      <c r="J17" s="116"/>
      <c r="K17" s="356"/>
      <c r="L17" s="357"/>
      <c r="M17" s="43"/>
      <c r="N17" s="374"/>
      <c r="P17" s="202"/>
    </row>
    <row r="18" spans="1:16" s="1" customFormat="1" x14ac:dyDescent="0.25">
      <c r="A18" s="104"/>
      <c r="B18" s="104"/>
      <c r="C18" s="104"/>
      <c r="D18" s="104"/>
      <c r="E18" s="104"/>
      <c r="F18" s="104"/>
      <c r="G18" s="104"/>
      <c r="H18" s="105"/>
      <c r="I18" s="105"/>
      <c r="J18" s="104"/>
      <c r="K18" s="104"/>
      <c r="L18" s="104"/>
      <c r="M18" s="43"/>
      <c r="N18" s="374"/>
      <c r="P18" s="303"/>
    </row>
    <row r="19" spans="1:16" s="52" customFormat="1" x14ac:dyDescent="0.25">
      <c r="A19" s="54" t="s">
        <v>254</v>
      </c>
      <c r="B19" s="51" t="s">
        <v>245</v>
      </c>
      <c r="C19" s="53"/>
      <c r="D19" s="119"/>
      <c r="E19" s="120"/>
      <c r="F19" s="120"/>
      <c r="G19" s="119"/>
      <c r="H19" s="103">
        <f t="shared" ref="H19:H27" si="0">D19*$D$9+G19</f>
        <v>0</v>
      </c>
      <c r="I19" s="98">
        <f t="shared" ref="I19:I27" si="1">H19*$D$7</f>
        <v>0</v>
      </c>
      <c r="J19" s="62" t="e">
        <f t="shared" ref="J19:J27" si="2">I19/I$53</f>
        <v>#DIV/0!</v>
      </c>
      <c r="K19" s="348"/>
      <c r="L19" s="349"/>
      <c r="M19" s="43"/>
      <c r="N19" s="374"/>
      <c r="P19" s="304"/>
    </row>
    <row r="20" spans="1:16" s="52" customFormat="1" x14ac:dyDescent="0.25">
      <c r="A20" s="56" t="s">
        <v>255</v>
      </c>
      <c r="B20" s="51" t="s">
        <v>251</v>
      </c>
      <c r="C20" s="53"/>
      <c r="D20" s="119"/>
      <c r="E20" s="120"/>
      <c r="F20" s="120"/>
      <c r="G20" s="119"/>
      <c r="H20" s="103">
        <f t="shared" si="0"/>
        <v>0</v>
      </c>
      <c r="I20" s="98">
        <f t="shared" si="1"/>
        <v>0</v>
      </c>
      <c r="J20" s="62" t="e">
        <f t="shared" si="2"/>
        <v>#DIV/0!</v>
      </c>
      <c r="K20" s="348"/>
      <c r="L20" s="349"/>
      <c r="M20" s="43"/>
      <c r="N20" s="374"/>
      <c r="P20" s="304"/>
    </row>
    <row r="21" spans="1:16" s="52" customFormat="1" x14ac:dyDescent="0.25">
      <c r="A21" s="58" t="s">
        <v>256</v>
      </c>
      <c r="B21" s="55" t="s">
        <v>246</v>
      </c>
      <c r="C21" s="53"/>
      <c r="D21" s="119"/>
      <c r="E21" s="120"/>
      <c r="F21" s="120"/>
      <c r="G21" s="119"/>
      <c r="H21" s="103">
        <f t="shared" si="0"/>
        <v>0</v>
      </c>
      <c r="I21" s="98">
        <f t="shared" si="1"/>
        <v>0</v>
      </c>
      <c r="J21" s="62" t="e">
        <f t="shared" si="2"/>
        <v>#DIV/0!</v>
      </c>
      <c r="K21" s="348"/>
      <c r="L21" s="349"/>
      <c r="M21" s="43"/>
      <c r="N21" s="374"/>
      <c r="P21" s="304"/>
    </row>
    <row r="22" spans="1:16" s="52" customFormat="1" hidden="1" x14ac:dyDescent="0.25">
      <c r="A22" s="58" t="s">
        <v>87</v>
      </c>
      <c r="B22" s="55" t="s">
        <v>236</v>
      </c>
      <c r="C22" s="53"/>
      <c r="D22" s="119"/>
      <c r="E22" s="120"/>
      <c r="F22" s="120"/>
      <c r="G22" s="119"/>
      <c r="H22" s="103">
        <f t="shared" si="0"/>
        <v>0</v>
      </c>
      <c r="I22" s="98">
        <f t="shared" si="1"/>
        <v>0</v>
      </c>
      <c r="J22" s="62" t="e">
        <f t="shared" si="2"/>
        <v>#DIV/0!</v>
      </c>
      <c r="K22" s="348"/>
      <c r="L22" s="349"/>
      <c r="M22" s="43"/>
      <c r="N22" s="374"/>
      <c r="P22" s="304"/>
    </row>
    <row r="23" spans="1:16" s="52" customFormat="1" hidden="1" x14ac:dyDescent="0.25">
      <c r="A23" s="58" t="s">
        <v>87</v>
      </c>
      <c r="B23" s="55" t="s">
        <v>231</v>
      </c>
      <c r="C23" s="53"/>
      <c r="D23" s="119">
        <v>0</v>
      </c>
      <c r="E23" s="120"/>
      <c r="F23" s="120"/>
      <c r="G23" s="119">
        <v>0</v>
      </c>
      <c r="H23" s="103">
        <f t="shared" si="0"/>
        <v>0</v>
      </c>
      <c r="I23" s="98">
        <f t="shared" si="1"/>
        <v>0</v>
      </c>
      <c r="J23" s="62" t="e">
        <f t="shared" si="2"/>
        <v>#DIV/0!</v>
      </c>
      <c r="K23" s="348"/>
      <c r="L23" s="349"/>
      <c r="M23" s="43"/>
      <c r="N23" s="374"/>
      <c r="P23" s="304"/>
    </row>
    <row r="24" spans="1:16" s="52" customFormat="1" hidden="1" x14ac:dyDescent="0.25">
      <c r="A24" s="58" t="s">
        <v>87</v>
      </c>
      <c r="B24" s="55" t="s">
        <v>232</v>
      </c>
      <c r="C24" s="53"/>
      <c r="D24" s="119">
        <v>0</v>
      </c>
      <c r="E24" s="120"/>
      <c r="F24" s="120"/>
      <c r="G24" s="119">
        <v>0</v>
      </c>
      <c r="H24" s="103">
        <f t="shared" si="0"/>
        <v>0</v>
      </c>
      <c r="I24" s="98">
        <f t="shared" si="1"/>
        <v>0</v>
      </c>
      <c r="J24" s="62" t="e">
        <f t="shared" si="2"/>
        <v>#DIV/0!</v>
      </c>
      <c r="K24" s="348"/>
      <c r="L24" s="349"/>
      <c r="M24" s="43"/>
      <c r="N24" s="374"/>
      <c r="P24" s="304"/>
    </row>
    <row r="25" spans="1:16" s="52" customFormat="1" hidden="1" x14ac:dyDescent="0.25">
      <c r="A25" s="58" t="s">
        <v>87</v>
      </c>
      <c r="B25" s="55" t="s">
        <v>233</v>
      </c>
      <c r="C25" s="53"/>
      <c r="D25" s="119">
        <v>0</v>
      </c>
      <c r="E25" s="120"/>
      <c r="F25" s="120"/>
      <c r="G25" s="119">
        <v>0</v>
      </c>
      <c r="H25" s="103">
        <f t="shared" si="0"/>
        <v>0</v>
      </c>
      <c r="I25" s="98">
        <f t="shared" si="1"/>
        <v>0</v>
      </c>
      <c r="J25" s="62" t="e">
        <f t="shared" si="2"/>
        <v>#DIV/0!</v>
      </c>
      <c r="K25" s="348"/>
      <c r="L25" s="349"/>
      <c r="M25" s="43"/>
      <c r="N25" s="374"/>
      <c r="P25" s="304"/>
    </row>
    <row r="26" spans="1:16" s="52" customFormat="1" hidden="1" x14ac:dyDescent="0.25">
      <c r="A26" s="58" t="s">
        <v>87</v>
      </c>
      <c r="B26" s="55" t="s">
        <v>234</v>
      </c>
      <c r="C26" s="53"/>
      <c r="D26" s="119">
        <v>0</v>
      </c>
      <c r="E26" s="120"/>
      <c r="F26" s="120"/>
      <c r="G26" s="119">
        <v>0</v>
      </c>
      <c r="H26" s="103">
        <f t="shared" si="0"/>
        <v>0</v>
      </c>
      <c r="I26" s="98">
        <f t="shared" si="1"/>
        <v>0</v>
      </c>
      <c r="J26" s="62" t="e">
        <f t="shared" si="2"/>
        <v>#DIV/0!</v>
      </c>
      <c r="K26" s="348"/>
      <c r="L26" s="349"/>
      <c r="M26" s="43"/>
      <c r="N26" s="374"/>
      <c r="P26" s="304"/>
    </row>
    <row r="27" spans="1:16" s="52" customFormat="1" hidden="1" x14ac:dyDescent="0.25">
      <c r="A27" s="58" t="s">
        <v>87</v>
      </c>
      <c r="B27" s="55" t="s">
        <v>235</v>
      </c>
      <c r="C27" s="53"/>
      <c r="D27" s="119">
        <v>0</v>
      </c>
      <c r="E27" s="120"/>
      <c r="F27" s="120"/>
      <c r="G27" s="119">
        <v>0</v>
      </c>
      <c r="H27" s="103">
        <f t="shared" si="0"/>
        <v>0</v>
      </c>
      <c r="I27" s="98">
        <f t="shared" si="1"/>
        <v>0</v>
      </c>
      <c r="J27" s="62" t="e">
        <f t="shared" si="2"/>
        <v>#DIV/0!</v>
      </c>
      <c r="K27" s="348"/>
      <c r="L27" s="349"/>
      <c r="M27" s="43"/>
      <c r="N27" s="374"/>
      <c r="P27" s="304"/>
    </row>
    <row r="28" spans="1:16" s="1" customFormat="1" ht="15.6" thickBot="1" x14ac:dyDescent="0.3">
      <c r="A28" s="50"/>
      <c r="B28" s="50"/>
      <c r="C28" s="50"/>
      <c r="D28" s="50"/>
      <c r="E28" s="50"/>
      <c r="F28" s="50"/>
      <c r="G28" s="50"/>
      <c r="H28" s="63"/>
      <c r="I28" s="50"/>
      <c r="J28" s="50"/>
      <c r="K28" s="50"/>
      <c r="L28" s="50"/>
      <c r="M28" s="43"/>
      <c r="N28" s="335"/>
      <c r="P28" s="303"/>
    </row>
    <row r="29" spans="1:16" s="1" customFormat="1" ht="66" x14ac:dyDescent="0.25">
      <c r="A29" s="363" t="s">
        <v>70</v>
      </c>
      <c r="B29" s="364"/>
      <c r="C29" s="50"/>
      <c r="D29" s="112" t="s">
        <v>139</v>
      </c>
      <c r="E29" s="113" t="s">
        <v>118</v>
      </c>
      <c r="F29" s="113"/>
      <c r="G29" s="113" t="str">
        <f>G15</f>
        <v>Stunden optionale Leistung (inkl.PKF)</v>
      </c>
      <c r="H29" s="114" t="s">
        <v>132</v>
      </c>
      <c r="I29" s="114" t="s">
        <v>119</v>
      </c>
      <c r="J29" s="114" t="str">
        <f>J15</f>
        <v>Anteil an Anbots-preis</v>
      </c>
      <c r="K29" s="372" t="s">
        <v>77</v>
      </c>
      <c r="L29" s="373"/>
      <c r="M29" s="43"/>
      <c r="P29" s="202"/>
    </row>
    <row r="30" spans="1:16" s="1" customFormat="1" x14ac:dyDescent="0.25">
      <c r="A30" s="365"/>
      <c r="B30" s="366"/>
      <c r="C30" s="50"/>
      <c r="D30" s="107" t="s">
        <v>130</v>
      </c>
      <c r="E30" s="108" t="s">
        <v>114</v>
      </c>
      <c r="F30" s="108"/>
      <c r="G30" s="108" t="str">
        <f>G16</f>
        <v>[h]</v>
      </c>
      <c r="H30" s="108" t="s">
        <v>116</v>
      </c>
      <c r="I30" s="108" t="s">
        <v>117</v>
      </c>
      <c r="J30" s="108" t="s">
        <v>114</v>
      </c>
      <c r="K30" s="354"/>
      <c r="L30" s="355"/>
      <c r="M30" s="43"/>
      <c r="P30" s="202"/>
    </row>
    <row r="31" spans="1:16" s="1" customFormat="1" ht="19.8" thickBot="1" x14ac:dyDescent="0.3">
      <c r="A31" s="367"/>
      <c r="B31" s="368"/>
      <c r="C31" s="50"/>
      <c r="D31" s="115" t="s">
        <v>131</v>
      </c>
      <c r="E31" s="116" t="s">
        <v>133</v>
      </c>
      <c r="F31" s="116"/>
      <c r="G31" s="116" t="s">
        <v>140</v>
      </c>
      <c r="H31" s="116" t="s">
        <v>141</v>
      </c>
      <c r="I31" s="116" t="s">
        <v>142</v>
      </c>
      <c r="J31" s="116"/>
      <c r="K31" s="356"/>
      <c r="L31" s="357"/>
      <c r="M31" s="43"/>
      <c r="P31" s="202"/>
    </row>
    <row r="32" spans="1:16" s="1" customFormat="1" x14ac:dyDescent="0.25">
      <c r="A32" s="104"/>
      <c r="B32" s="104"/>
      <c r="C32" s="104"/>
      <c r="D32" s="104"/>
      <c r="E32" s="104"/>
      <c r="F32" s="104"/>
      <c r="G32" s="104"/>
      <c r="H32" s="105"/>
      <c r="I32" s="105"/>
      <c r="J32" s="104"/>
      <c r="K32" s="104"/>
      <c r="L32" s="104"/>
      <c r="M32" s="43"/>
      <c r="P32" s="202"/>
    </row>
    <row r="33" spans="1:16" s="52" customFormat="1" ht="15" customHeight="1" x14ac:dyDescent="0.25">
      <c r="A33" s="54" t="s">
        <v>257</v>
      </c>
      <c r="B33" s="51" t="s">
        <v>247</v>
      </c>
      <c r="C33" s="53"/>
      <c r="D33" s="121"/>
      <c r="E33" s="276">
        <f>Leistungsumfang!D16</f>
        <v>0</v>
      </c>
      <c r="F33" s="118"/>
      <c r="G33" s="119"/>
      <c r="H33" s="103" t="e">
        <f>D33*$D$11*$D$8*E33+G33</f>
        <v>#DIV/0!</v>
      </c>
      <c r="I33" s="98" t="e">
        <f>H33*$D$7</f>
        <v>#DIV/0!</v>
      </c>
      <c r="J33" s="62" t="e">
        <f>I33/I$53</f>
        <v>#DIV/0!</v>
      </c>
      <c r="K33" s="348"/>
      <c r="L33" s="349"/>
      <c r="M33" s="43"/>
      <c r="N33" s="350" t="s">
        <v>97</v>
      </c>
      <c r="P33" s="304"/>
    </row>
    <row r="34" spans="1:16" s="52" customFormat="1" x14ac:dyDescent="0.25">
      <c r="A34" s="54" t="s">
        <v>258</v>
      </c>
      <c r="B34" s="51" t="s">
        <v>248</v>
      </c>
      <c r="C34" s="53"/>
      <c r="D34" s="121"/>
      <c r="E34" s="276">
        <f>Leistungsumfang!D17</f>
        <v>0</v>
      </c>
      <c r="F34" s="118"/>
      <c r="G34" s="119"/>
      <c r="H34" s="103" t="e">
        <f>D34*$D$11*$D$8*E34+G34</f>
        <v>#DIV/0!</v>
      </c>
      <c r="I34" s="98" t="e">
        <f>H34*$D$7</f>
        <v>#DIV/0!</v>
      </c>
      <c r="J34" s="62" t="e">
        <f>I34/I$53</f>
        <v>#DIV/0!</v>
      </c>
      <c r="K34" s="348"/>
      <c r="L34" s="349"/>
      <c r="M34" s="43"/>
      <c r="N34" s="351"/>
      <c r="P34" s="304"/>
    </row>
    <row r="35" spans="1:16" s="52" customFormat="1" x14ac:dyDescent="0.25">
      <c r="A35" s="54" t="s">
        <v>259</v>
      </c>
      <c r="B35" s="51" t="s">
        <v>249</v>
      </c>
      <c r="C35" s="53"/>
      <c r="D35" s="121"/>
      <c r="E35" s="276">
        <f>Leistungsumfang!D18</f>
        <v>0</v>
      </c>
      <c r="F35" s="118"/>
      <c r="G35" s="119"/>
      <c r="H35" s="103" t="e">
        <f>D35*$D$11*$D$8*E35+G35</f>
        <v>#DIV/0!</v>
      </c>
      <c r="I35" s="98" t="e">
        <f>H35*$D$7</f>
        <v>#DIV/0!</v>
      </c>
      <c r="J35" s="62" t="e">
        <f>I35/I$53</f>
        <v>#DIV/0!</v>
      </c>
      <c r="K35" s="348"/>
      <c r="L35" s="349"/>
      <c r="M35" s="43"/>
      <c r="N35" s="351"/>
      <c r="P35" s="304"/>
    </row>
    <row r="36" spans="1:16" s="52" customFormat="1" x14ac:dyDescent="0.25">
      <c r="A36" s="54" t="s">
        <v>260</v>
      </c>
      <c r="B36" s="51" t="s">
        <v>250</v>
      </c>
      <c r="C36" s="53"/>
      <c r="D36" s="121"/>
      <c r="E36" s="276">
        <f>Leistungsumfang!D23</f>
        <v>0</v>
      </c>
      <c r="F36" s="118"/>
      <c r="G36" s="119"/>
      <c r="H36" s="103" t="e">
        <f>D36*$D$11*$D$8*E36+G36</f>
        <v>#DIV/0!</v>
      </c>
      <c r="I36" s="98" t="e">
        <f>H36*$D$7</f>
        <v>#DIV/0!</v>
      </c>
      <c r="J36" s="62" t="e">
        <f>I36/I$53</f>
        <v>#DIV/0!</v>
      </c>
      <c r="K36" s="348"/>
      <c r="L36" s="349"/>
      <c r="M36" s="43"/>
      <c r="N36" s="351"/>
      <c r="P36" s="304"/>
    </row>
    <row r="37" spans="1:16" s="52" customFormat="1" x14ac:dyDescent="0.25">
      <c r="A37" s="54" t="s">
        <v>261</v>
      </c>
      <c r="B37" s="51" t="s">
        <v>253</v>
      </c>
      <c r="C37" s="53"/>
      <c r="D37" s="121"/>
      <c r="E37" s="276" t="e">
        <f>Leistungsumfang!#REF!</f>
        <v>#REF!</v>
      </c>
      <c r="F37" s="118"/>
      <c r="G37" s="119"/>
      <c r="H37" s="103" t="e">
        <f>D37*$D$11*$D$8*E37+G37</f>
        <v>#DIV/0!</v>
      </c>
      <c r="I37" s="98" t="e">
        <f>H37*$D$7</f>
        <v>#DIV/0!</v>
      </c>
      <c r="J37" s="62" t="e">
        <f>I37/I$53</f>
        <v>#DIV/0!</v>
      </c>
      <c r="K37" s="348"/>
      <c r="L37" s="349"/>
      <c r="M37" s="43"/>
      <c r="N37" s="352"/>
      <c r="P37" s="304"/>
    </row>
    <row r="38" spans="1:16" s="1" customFormat="1" ht="15.6" thickBot="1" x14ac:dyDescent="0.3">
      <c r="A38" s="50"/>
      <c r="B38" s="50"/>
      <c r="C38" s="50"/>
      <c r="D38" s="50"/>
      <c r="E38" s="50"/>
      <c r="F38" s="50"/>
      <c r="G38" s="50"/>
      <c r="H38" s="50"/>
      <c r="J38" s="50"/>
      <c r="K38" s="50"/>
      <c r="L38" s="50"/>
      <c r="M38" s="43"/>
      <c r="P38" s="303"/>
    </row>
    <row r="39" spans="1:16" s="1" customFormat="1" ht="66" x14ac:dyDescent="0.25">
      <c r="A39" s="363" t="s">
        <v>71</v>
      </c>
      <c r="B39" s="364"/>
      <c r="C39" s="50"/>
      <c r="D39" s="112" t="s">
        <v>134</v>
      </c>
      <c r="E39" s="113" t="s">
        <v>118</v>
      </c>
      <c r="F39" s="113" t="s">
        <v>123</v>
      </c>
      <c r="G39" s="113" t="str">
        <f>G15</f>
        <v>Stunden optionale Leistung (inkl.PKF)</v>
      </c>
      <c r="H39" s="114" t="s">
        <v>135</v>
      </c>
      <c r="I39" s="114" t="s">
        <v>119</v>
      </c>
      <c r="J39" s="114" t="str">
        <f>J15</f>
        <v>Anteil an Anbots-preis</v>
      </c>
      <c r="K39" s="372" t="s">
        <v>77</v>
      </c>
      <c r="L39" s="373"/>
      <c r="M39" s="43"/>
      <c r="N39" s="350" t="s">
        <v>96</v>
      </c>
      <c r="P39" s="202"/>
    </row>
    <row r="40" spans="1:16" s="1" customFormat="1" x14ac:dyDescent="0.25">
      <c r="A40" s="365"/>
      <c r="B40" s="366"/>
      <c r="C40" s="50"/>
      <c r="D40" s="107" t="s">
        <v>113</v>
      </c>
      <c r="E40" s="108" t="s">
        <v>114</v>
      </c>
      <c r="F40" s="108" t="s">
        <v>115</v>
      </c>
      <c r="G40" s="108" t="s">
        <v>116</v>
      </c>
      <c r="H40" s="108" t="s">
        <v>116</v>
      </c>
      <c r="I40" s="108" t="s">
        <v>117</v>
      </c>
      <c r="J40" s="108" t="s">
        <v>114</v>
      </c>
      <c r="K40" s="354"/>
      <c r="L40" s="355"/>
      <c r="M40" s="43"/>
      <c r="N40" s="351"/>
      <c r="P40" s="202"/>
    </row>
    <row r="41" spans="1:16" s="1" customFormat="1" ht="15.6" thickBot="1" x14ac:dyDescent="0.3">
      <c r="A41" s="367"/>
      <c r="B41" s="368"/>
      <c r="C41" s="50"/>
      <c r="D41" s="115" t="s">
        <v>136</v>
      </c>
      <c r="E41" s="116" t="s">
        <v>137</v>
      </c>
      <c r="F41" s="116" t="s">
        <v>138</v>
      </c>
      <c r="G41" s="116" t="s">
        <v>143</v>
      </c>
      <c r="H41" s="116" t="s">
        <v>144</v>
      </c>
      <c r="I41" s="116" t="s">
        <v>145</v>
      </c>
      <c r="J41" s="116"/>
      <c r="K41" s="356"/>
      <c r="L41" s="357"/>
      <c r="M41" s="43"/>
      <c r="N41" s="351"/>
      <c r="P41" s="202"/>
    </row>
    <row r="42" spans="1:16" s="1" customFormat="1" ht="11.25" customHeight="1" x14ac:dyDescent="0.25">
      <c r="A42" s="104"/>
      <c r="B42" s="104"/>
      <c r="C42" s="104"/>
      <c r="D42" s="104"/>
      <c r="E42" s="104"/>
      <c r="F42" s="104"/>
      <c r="G42" s="104"/>
      <c r="H42" s="361"/>
      <c r="I42" s="361"/>
      <c r="J42" s="104"/>
      <c r="K42" s="104"/>
      <c r="L42" s="104"/>
      <c r="M42" s="43"/>
      <c r="N42" s="351"/>
      <c r="P42" s="202"/>
    </row>
    <row r="43" spans="1:16" s="52" customFormat="1" hidden="1" x14ac:dyDescent="0.25">
      <c r="A43" s="58" t="s">
        <v>88</v>
      </c>
      <c r="B43" s="55" t="s">
        <v>69</v>
      </c>
      <c r="C43" s="53"/>
      <c r="D43" s="53"/>
      <c r="E43" s="53"/>
      <c r="F43" s="53"/>
      <c r="G43" s="53"/>
      <c r="H43" s="362"/>
      <c r="I43" s="362"/>
      <c r="J43" s="53"/>
      <c r="K43" s="53"/>
      <c r="L43" s="53"/>
      <c r="M43" s="43"/>
      <c r="N43" s="351"/>
      <c r="P43" s="304"/>
    </row>
    <row r="44" spans="1:16" s="52" customFormat="1" x14ac:dyDescent="0.25">
      <c r="A44" s="56" t="s">
        <v>262</v>
      </c>
      <c r="B44" s="57" t="s">
        <v>252</v>
      </c>
      <c r="C44" s="53"/>
      <c r="D44" s="121"/>
      <c r="E44" s="276">
        <f>Leistungsumfang!D29</f>
        <v>0</v>
      </c>
      <c r="F44" s="277">
        <f>Leistungsumfang!E29</f>
        <v>0</v>
      </c>
      <c r="G44" s="119"/>
      <c r="H44" s="103" t="e">
        <f>D44*E44*F44*$D$8+G44</f>
        <v>#DIV/0!</v>
      </c>
      <c r="I44" s="98" t="e">
        <f>H44*$D$7</f>
        <v>#DIV/0!</v>
      </c>
      <c r="J44" s="62" t="e">
        <f>I44/I$53</f>
        <v>#DIV/0!</v>
      </c>
      <c r="K44" s="348"/>
      <c r="L44" s="349"/>
      <c r="M44" s="43"/>
      <c r="N44" s="352"/>
      <c r="P44" s="305"/>
    </row>
    <row r="45" spans="1:16" s="52" customFormat="1" hidden="1" x14ac:dyDescent="0.25">
      <c r="A45" s="56" t="s">
        <v>86</v>
      </c>
      <c r="B45" s="57" t="s">
        <v>75</v>
      </c>
      <c r="C45" s="53"/>
      <c r="D45" s="121"/>
      <c r="E45" s="276">
        <f>Leistungsumfang!D30</f>
        <v>0</v>
      </c>
      <c r="F45" s="277">
        <f>Leistungsumfang!E30</f>
        <v>0</v>
      </c>
      <c r="G45" s="119"/>
      <c r="H45" s="103" t="e">
        <f>D45*E45*F45*$D$8+G45</f>
        <v>#DIV/0!</v>
      </c>
      <c r="I45" s="98" t="e">
        <f>H45*$D$7</f>
        <v>#DIV/0!</v>
      </c>
      <c r="J45" s="62" t="e">
        <f>I45/I$53</f>
        <v>#DIV/0!</v>
      </c>
      <c r="K45" s="348"/>
      <c r="L45" s="349"/>
      <c r="M45" s="43"/>
      <c r="N45" s="43"/>
      <c r="P45" s="305"/>
    </row>
    <row r="46" spans="1:16" s="1" customFormat="1" ht="15" customHeight="1" thickBot="1" x14ac:dyDescent="0.3">
      <c r="A46" s="50"/>
      <c r="B46" s="50"/>
      <c r="C46" s="50"/>
      <c r="D46" s="50"/>
      <c r="E46" s="50"/>
      <c r="F46" s="50"/>
      <c r="G46" s="50"/>
      <c r="H46" s="50"/>
      <c r="I46" s="95"/>
      <c r="J46" s="50"/>
      <c r="K46" s="50"/>
      <c r="L46" s="50"/>
      <c r="M46" s="43"/>
      <c r="N46" s="350" t="s">
        <v>98</v>
      </c>
      <c r="P46" s="306"/>
    </row>
    <row r="47" spans="1:16" s="85" customFormat="1" ht="16.2" thickBot="1" x14ac:dyDescent="0.3">
      <c r="A47" s="64" t="s">
        <v>102</v>
      </c>
      <c r="B47" s="88"/>
      <c r="C47" s="67"/>
      <c r="D47" s="91"/>
      <c r="E47" s="109"/>
      <c r="F47" s="109"/>
      <c r="G47" s="109"/>
      <c r="H47" s="109" t="s">
        <v>158</v>
      </c>
      <c r="I47" s="110" t="s">
        <v>159</v>
      </c>
      <c r="J47" s="111"/>
      <c r="K47" s="109"/>
      <c r="L47" s="90"/>
      <c r="M47" s="66"/>
      <c r="N47" s="351"/>
      <c r="P47" s="67"/>
    </row>
    <row r="48" spans="1:16" s="85" customFormat="1" ht="8.25" customHeight="1" x14ac:dyDescent="0.25">
      <c r="A48" s="66"/>
      <c r="B48" s="66"/>
      <c r="C48" s="66"/>
      <c r="D48" s="66"/>
      <c r="E48" s="66"/>
      <c r="F48" s="66"/>
      <c r="G48" s="66"/>
      <c r="H48" s="66"/>
      <c r="I48" s="99"/>
      <c r="J48" s="66"/>
      <c r="K48" s="42"/>
      <c r="L48" s="42"/>
      <c r="M48" s="66"/>
      <c r="N48" s="351"/>
      <c r="P48" s="67"/>
    </row>
    <row r="49" spans="1:16" x14ac:dyDescent="0.25">
      <c r="A49" s="42"/>
      <c r="B49" s="117" t="s">
        <v>79</v>
      </c>
      <c r="C49" s="42"/>
      <c r="D49" s="42"/>
      <c r="E49" s="42"/>
      <c r="F49" s="42"/>
      <c r="G49" s="42"/>
      <c r="H49" s="46" t="e">
        <f>SUM(H19:H46)</f>
        <v>#DIV/0!</v>
      </c>
      <c r="I49" s="100"/>
      <c r="J49" s="50"/>
      <c r="K49" s="42"/>
      <c r="L49" s="42"/>
      <c r="N49" s="351"/>
      <c r="P49" s="41"/>
    </row>
    <row r="50" spans="1:16" x14ac:dyDescent="0.25">
      <c r="A50" s="42"/>
      <c r="B50" s="45" t="s">
        <v>80</v>
      </c>
      <c r="C50" s="42"/>
      <c r="D50" s="42"/>
      <c r="E50" s="42"/>
      <c r="F50" s="42"/>
      <c r="G50" s="42"/>
      <c r="H50" s="47"/>
      <c r="I50" s="101" t="e">
        <f>SUM(I14:I45)</f>
        <v>#DIV/0!</v>
      </c>
      <c r="J50" s="50"/>
      <c r="K50" s="42"/>
      <c r="L50" s="42"/>
      <c r="N50" s="352"/>
      <c r="P50" s="41"/>
    </row>
    <row r="51" spans="1:16" x14ac:dyDescent="0.25">
      <c r="A51" s="42"/>
      <c r="B51" s="45" t="s">
        <v>83</v>
      </c>
      <c r="C51" s="42"/>
      <c r="D51" s="42"/>
      <c r="E51" s="42"/>
      <c r="F51" s="42"/>
      <c r="G51" s="42"/>
      <c r="H51" s="42"/>
      <c r="I51" s="96"/>
      <c r="J51" s="62" t="e">
        <f>I51/I$53</f>
        <v>#DIV/0!</v>
      </c>
      <c r="K51" s="42"/>
      <c r="L51" s="42"/>
      <c r="P51" s="41"/>
    </row>
    <row r="52" spans="1:16" ht="6.75" customHeight="1" thickBot="1" x14ac:dyDescent="0.3">
      <c r="A52" s="42"/>
      <c r="B52" s="42"/>
      <c r="C52" s="42"/>
      <c r="D52" s="42"/>
      <c r="E52" s="42"/>
      <c r="F52" s="42"/>
      <c r="G52" s="42"/>
      <c r="H52" s="42"/>
      <c r="I52" s="100"/>
      <c r="J52" s="50"/>
      <c r="K52" s="42"/>
      <c r="L52" s="42"/>
      <c r="P52" s="41"/>
    </row>
    <row r="53" spans="1:16" ht="17.25" customHeight="1" thickBot="1" x14ac:dyDescent="0.3">
      <c r="A53" s="41"/>
      <c r="B53" s="273" t="s">
        <v>78</v>
      </c>
      <c r="C53" s="274"/>
      <c r="D53" s="274"/>
      <c r="E53" s="274"/>
      <c r="F53" s="274"/>
      <c r="G53" s="274"/>
      <c r="H53" s="274"/>
      <c r="I53" s="272" t="e">
        <f>I51+I50</f>
        <v>#DIV/0!</v>
      </c>
      <c r="J53" s="123" t="e">
        <f>SUM(J19:J51)</f>
        <v>#DIV/0!</v>
      </c>
      <c r="K53" s="42"/>
      <c r="L53" s="42"/>
      <c r="P53" s="41"/>
    </row>
    <row r="54" spans="1:16" ht="6.75" customHeight="1" x14ac:dyDescent="0.25">
      <c r="A54" s="42"/>
      <c r="B54" s="45"/>
      <c r="D54" s="42"/>
      <c r="E54" s="42"/>
      <c r="F54" s="42"/>
      <c r="G54" s="42"/>
      <c r="I54" s="102"/>
      <c r="J54" s="1"/>
      <c r="K54" s="42"/>
      <c r="L54" s="42"/>
      <c r="P54" s="41"/>
    </row>
    <row r="55" spans="1:16" ht="15.6" thickBot="1" x14ac:dyDescent="0.3">
      <c r="A55" s="42"/>
      <c r="B55" s="45" t="s">
        <v>103</v>
      </c>
      <c r="C55" s="42"/>
      <c r="D55" s="42"/>
      <c r="E55" s="42"/>
      <c r="F55" s="42"/>
      <c r="G55" s="42"/>
      <c r="H55" s="42"/>
      <c r="I55" s="97" t="e">
        <f>I53*0.2</f>
        <v>#DIV/0!</v>
      </c>
      <c r="J55" s="50"/>
      <c r="K55" s="42"/>
      <c r="L55" s="42"/>
      <c r="P55" s="307"/>
    </row>
    <row r="56" spans="1:16" ht="17.25" customHeight="1" thickBot="1" x14ac:dyDescent="0.3">
      <c r="A56" s="41"/>
      <c r="B56" s="273" t="s">
        <v>72</v>
      </c>
      <c r="C56" s="274"/>
      <c r="D56" s="274"/>
      <c r="E56" s="274"/>
      <c r="F56" s="274"/>
      <c r="G56" s="274"/>
      <c r="H56" s="274"/>
      <c r="I56" s="272" t="e">
        <f>I55+I53</f>
        <v>#DIV/0!</v>
      </c>
      <c r="J56" s="50"/>
      <c r="K56" s="42"/>
      <c r="L56" s="42"/>
      <c r="P56" s="307"/>
    </row>
    <row r="57" spans="1:16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P57" s="41"/>
    </row>
    <row r="58" spans="1:16" x14ac:dyDescent="0.25">
      <c r="H58" s="95"/>
      <c r="I58" s="95"/>
      <c r="J58" s="95"/>
      <c r="K58" s="95"/>
      <c r="L58" s="95"/>
      <c r="P58" s="41"/>
    </row>
  </sheetData>
  <mergeCells count="43">
    <mergeCell ref="N15:N27"/>
    <mergeCell ref="K17:L17"/>
    <mergeCell ref="D7:E7"/>
    <mergeCell ref="D8:E8"/>
    <mergeCell ref="D9:E9"/>
    <mergeCell ref="D11:E11"/>
    <mergeCell ref="K21:L21"/>
    <mergeCell ref="K20:L20"/>
    <mergeCell ref="K25:L25"/>
    <mergeCell ref="K26:L26"/>
    <mergeCell ref="K27:L27"/>
    <mergeCell ref="A39:B41"/>
    <mergeCell ref="A15:B17"/>
    <mergeCell ref="A29:B31"/>
    <mergeCell ref="D10:E10"/>
    <mergeCell ref="N7:N11"/>
    <mergeCell ref="K15:L15"/>
    <mergeCell ref="K29:L29"/>
    <mergeCell ref="K39:L39"/>
    <mergeCell ref="K19:L19"/>
    <mergeCell ref="K40:L40"/>
    <mergeCell ref="K16:L16"/>
    <mergeCell ref="N39:N44"/>
    <mergeCell ref="K41:L41"/>
    <mergeCell ref="N33:N37"/>
    <mergeCell ref="K33:L33"/>
    <mergeCell ref="K34:L34"/>
    <mergeCell ref="K45:L45"/>
    <mergeCell ref="N46:N50"/>
    <mergeCell ref="D3:L3"/>
    <mergeCell ref="D4:L4"/>
    <mergeCell ref="K35:L35"/>
    <mergeCell ref="K36:L36"/>
    <mergeCell ref="K37:L37"/>
    <mergeCell ref="K30:L30"/>
    <mergeCell ref="K31:L31"/>
    <mergeCell ref="D13:L13"/>
    <mergeCell ref="K44:L44"/>
    <mergeCell ref="H42:H43"/>
    <mergeCell ref="I42:I43"/>
    <mergeCell ref="K22:L22"/>
    <mergeCell ref="K23:L23"/>
    <mergeCell ref="K24:L24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1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55"/>
  <sheetViews>
    <sheetView showGridLines="0" zoomScaleNormal="100" zoomScaleSheetLayoutView="70" workbookViewId="0"/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6" width="6.109375" bestFit="1" customWidth="1"/>
    <col min="7" max="7" width="6.109375" customWidth="1"/>
    <col min="8" max="15" width="6.109375" bestFit="1" customWidth="1"/>
    <col min="16" max="19" width="6.109375" customWidth="1"/>
    <col min="20" max="27" width="4.88671875" bestFit="1" customWidth="1"/>
    <col min="28" max="28" width="6.109375" customWidth="1"/>
    <col min="29" max="29" width="6.109375" bestFit="1" customWidth="1"/>
    <col min="30" max="30" width="6.109375" customWidth="1"/>
    <col min="31" max="31" width="12.6640625" bestFit="1" customWidth="1"/>
    <col min="32" max="32" width="14.6640625" bestFit="1" customWidth="1"/>
    <col min="34" max="34" width="11.5546875" bestFit="1" customWidth="1"/>
    <col min="35" max="35" width="11.5546875" customWidth="1"/>
    <col min="36" max="37" width="11.5546875" bestFit="1" customWidth="1"/>
    <col min="38" max="38" width="11.5546875" customWidth="1"/>
    <col min="39" max="39" width="11.5546875" bestFit="1" customWidth="1"/>
  </cols>
  <sheetData>
    <row r="1" spans="1:54" ht="17.399999999999999" x14ac:dyDescent="0.3">
      <c r="A1" s="72" t="s">
        <v>229</v>
      </c>
    </row>
    <row r="2" spans="1:54" ht="17.399999999999999" x14ac:dyDescent="0.3">
      <c r="A2" s="72"/>
    </row>
    <row r="3" spans="1:54" s="34" customFormat="1" ht="15.6" x14ac:dyDescent="0.3">
      <c r="A3" s="33" t="s">
        <v>61</v>
      </c>
      <c r="B3" s="33"/>
      <c r="C3" s="33"/>
      <c r="E3" s="282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4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4" s="34" customFormat="1" ht="15.6" x14ac:dyDescent="0.3">
      <c r="A4" s="33" t="s">
        <v>62</v>
      </c>
      <c r="B4" s="33"/>
      <c r="C4" s="33"/>
      <c r="E4" s="282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4" s="34" customFormat="1" ht="15.6" x14ac:dyDescent="0.3">
      <c r="A5" s="33"/>
      <c r="B5" s="33"/>
      <c r="C5" s="33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1"/>
      <c r="AG5" s="322"/>
      <c r="AH5" s="48"/>
      <c r="AI5" s="48"/>
      <c r="AJ5" s="48"/>
      <c r="AK5" s="48"/>
      <c r="AL5" s="48"/>
      <c r="AM5" s="48"/>
      <c r="AN5" s="48"/>
      <c r="AO5"/>
      <c r="AP5"/>
      <c r="AQ5"/>
      <c r="AR5"/>
      <c r="AS5"/>
      <c r="AT5"/>
      <c r="AU5"/>
      <c r="AV5"/>
      <c r="AW5"/>
      <c r="AX5"/>
      <c r="AY5"/>
      <c r="AZ5"/>
    </row>
    <row r="6" spans="1:54" ht="21.75" customHeight="1" x14ac:dyDescent="0.25">
      <c r="A6" s="380" t="s">
        <v>177</v>
      </c>
      <c r="B6" s="164"/>
      <c r="C6" s="381" t="s">
        <v>178</v>
      </c>
      <c r="D6" s="381" t="s">
        <v>179</v>
      </c>
      <c r="E6" s="381" t="s">
        <v>113</v>
      </c>
      <c r="F6" s="385" t="s">
        <v>189</v>
      </c>
      <c r="G6" s="387"/>
      <c r="H6" s="385" t="s">
        <v>149</v>
      </c>
      <c r="I6" s="386"/>
      <c r="J6" s="386"/>
      <c r="K6" s="386"/>
      <c r="L6" s="386"/>
      <c r="M6" s="386"/>
      <c r="N6" s="386"/>
      <c r="O6" s="387"/>
      <c r="P6" s="382" t="s">
        <v>180</v>
      </c>
      <c r="Q6" s="383"/>
      <c r="R6" s="383"/>
      <c r="S6" s="384"/>
      <c r="T6" s="382" t="s">
        <v>151</v>
      </c>
      <c r="U6" s="383"/>
      <c r="V6" s="383"/>
      <c r="W6" s="383"/>
      <c r="X6" s="383"/>
      <c r="Y6" s="383"/>
      <c r="Z6" s="383"/>
      <c r="AA6" s="383"/>
      <c r="AB6" s="382" t="s">
        <v>181</v>
      </c>
      <c r="AC6" s="383"/>
      <c r="AD6" s="384"/>
      <c r="AG6" s="48"/>
      <c r="AH6" s="48"/>
      <c r="AI6" s="48"/>
      <c r="AJ6" s="48"/>
      <c r="AK6" s="48"/>
      <c r="AL6" s="48"/>
      <c r="AM6" s="48"/>
      <c r="AN6" s="48"/>
    </row>
    <row r="7" spans="1:54" s="138" customFormat="1" ht="19.5" customHeight="1" x14ac:dyDescent="0.25">
      <c r="A7" s="380"/>
      <c r="B7" s="380" t="s">
        <v>182</v>
      </c>
      <c r="C7" s="381"/>
      <c r="D7" s="381"/>
      <c r="E7" s="381"/>
      <c r="F7" s="388" t="s">
        <v>167</v>
      </c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90"/>
      <c r="AE7" s="163" t="s">
        <v>183</v>
      </c>
      <c r="AG7" s="323"/>
      <c r="AH7" s="323"/>
      <c r="AI7" s="323"/>
      <c r="AJ7" s="323"/>
      <c r="AK7" s="323"/>
      <c r="AL7" s="323"/>
      <c r="AM7" s="323"/>
      <c r="AN7" s="323"/>
    </row>
    <row r="8" spans="1:54" ht="14.25" customHeight="1" x14ac:dyDescent="0.25">
      <c r="A8" s="380"/>
      <c r="B8" s="380"/>
      <c r="C8" s="381"/>
      <c r="D8" s="381"/>
      <c r="E8" s="381"/>
      <c r="F8" s="201">
        <v>1</v>
      </c>
      <c r="G8" s="201">
        <v>2</v>
      </c>
      <c r="H8" s="201">
        <v>3</v>
      </c>
      <c r="I8" s="201">
        <v>4</v>
      </c>
      <c r="J8" s="201">
        <v>5</v>
      </c>
      <c r="K8" s="201">
        <v>6</v>
      </c>
      <c r="L8" s="201">
        <v>7</v>
      </c>
      <c r="M8" s="201">
        <v>8</v>
      </c>
      <c r="N8" s="201">
        <v>9</v>
      </c>
      <c r="O8" s="201">
        <v>10</v>
      </c>
      <c r="P8" s="201">
        <v>11</v>
      </c>
      <c r="Q8" s="201">
        <v>12</v>
      </c>
      <c r="R8" s="201">
        <v>13</v>
      </c>
      <c r="S8" s="201">
        <v>14</v>
      </c>
      <c r="T8" s="201">
        <v>15</v>
      </c>
      <c r="U8" s="201">
        <v>16</v>
      </c>
      <c r="V8" s="201">
        <v>17</v>
      </c>
      <c r="W8" s="201">
        <v>18</v>
      </c>
      <c r="X8" s="201">
        <v>19</v>
      </c>
      <c r="Y8" s="201">
        <v>20</v>
      </c>
      <c r="Z8" s="201">
        <v>21</v>
      </c>
      <c r="AA8" s="201">
        <v>22</v>
      </c>
      <c r="AB8" s="201">
        <v>23</v>
      </c>
      <c r="AC8" s="201">
        <v>24</v>
      </c>
      <c r="AD8" s="201">
        <v>25</v>
      </c>
      <c r="AE8" s="165" t="s">
        <v>117</v>
      </c>
      <c r="AF8" s="40"/>
      <c r="AG8" s="48"/>
      <c r="AH8" s="308"/>
      <c r="AI8" s="308"/>
      <c r="AJ8" s="324"/>
      <c r="AK8" s="324"/>
      <c r="AL8" s="324"/>
      <c r="AM8" s="48"/>
      <c r="AN8" s="48"/>
    </row>
    <row r="9" spans="1:54" ht="14.4" customHeight="1" x14ac:dyDescent="0.25">
      <c r="A9" s="166"/>
      <c r="B9" s="167"/>
      <c r="C9" s="168"/>
      <c r="D9" s="169"/>
      <c r="E9" s="228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1"/>
      <c r="AF9" s="40" t="s">
        <v>184</v>
      </c>
      <c r="AG9" s="48"/>
      <c r="AH9" s="325"/>
      <c r="AI9" s="325"/>
      <c r="AJ9" s="325"/>
      <c r="AK9" s="325"/>
      <c r="AL9" s="325"/>
      <c r="AM9" s="325"/>
      <c r="AN9" s="325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</row>
    <row r="10" spans="1:54" x14ac:dyDescent="0.25">
      <c r="A10" s="377" t="s">
        <v>193</v>
      </c>
      <c r="B10" s="378"/>
      <c r="C10" s="378"/>
      <c r="D10" s="378"/>
      <c r="E10" s="379"/>
      <c r="F10" s="230">
        <f>$E$9*F9</f>
        <v>0</v>
      </c>
      <c r="G10" s="230">
        <f t="shared" ref="G10:AC10" si="0">$E$9*G9</f>
        <v>0</v>
      </c>
      <c r="H10" s="230">
        <f t="shared" si="0"/>
        <v>0</v>
      </c>
      <c r="I10" s="230">
        <f t="shared" si="0"/>
        <v>0</v>
      </c>
      <c r="J10" s="230">
        <f t="shared" si="0"/>
        <v>0</v>
      </c>
      <c r="K10" s="230">
        <f t="shared" si="0"/>
        <v>0</v>
      </c>
      <c r="L10" s="230">
        <f t="shared" si="0"/>
        <v>0</v>
      </c>
      <c r="M10" s="230">
        <f t="shared" si="0"/>
        <v>0</v>
      </c>
      <c r="N10" s="230">
        <f t="shared" si="0"/>
        <v>0</v>
      </c>
      <c r="O10" s="230">
        <f t="shared" si="0"/>
        <v>0</v>
      </c>
      <c r="P10" s="230">
        <f t="shared" si="0"/>
        <v>0</v>
      </c>
      <c r="Q10" s="230">
        <f t="shared" si="0"/>
        <v>0</v>
      </c>
      <c r="R10" s="230">
        <f t="shared" si="0"/>
        <v>0</v>
      </c>
      <c r="S10" s="230">
        <f t="shared" si="0"/>
        <v>0</v>
      </c>
      <c r="T10" s="230">
        <f t="shared" si="0"/>
        <v>0</v>
      </c>
      <c r="U10" s="230">
        <f t="shared" si="0"/>
        <v>0</v>
      </c>
      <c r="V10" s="230">
        <f t="shared" si="0"/>
        <v>0</v>
      </c>
      <c r="W10" s="230">
        <f t="shared" si="0"/>
        <v>0</v>
      </c>
      <c r="X10" s="230">
        <f t="shared" si="0"/>
        <v>0</v>
      </c>
      <c r="Y10" s="230">
        <f t="shared" si="0"/>
        <v>0</v>
      </c>
      <c r="Z10" s="230">
        <f t="shared" si="0"/>
        <v>0</v>
      </c>
      <c r="AA10" s="230">
        <f t="shared" si="0"/>
        <v>0</v>
      </c>
      <c r="AB10" s="230">
        <f t="shared" si="0"/>
        <v>0</v>
      </c>
      <c r="AC10" s="230">
        <f t="shared" si="0"/>
        <v>0</v>
      </c>
      <c r="AD10" s="230">
        <f>$E$9*AD9</f>
        <v>0</v>
      </c>
      <c r="AE10" s="171"/>
      <c r="AF10" s="172" t="s">
        <v>184</v>
      </c>
      <c r="AG10" s="48"/>
      <c r="AH10" s="325"/>
      <c r="AI10" s="325"/>
      <c r="AJ10" s="325"/>
      <c r="AK10" s="325"/>
      <c r="AL10" s="325"/>
      <c r="AM10" s="325"/>
      <c r="AN10" s="325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</row>
    <row r="11" spans="1:54" x14ac:dyDescent="0.25">
      <c r="A11" s="377" t="s">
        <v>185</v>
      </c>
      <c r="B11" s="378"/>
      <c r="C11" s="378"/>
      <c r="D11" s="378"/>
      <c r="E11" s="379"/>
      <c r="F11" s="173">
        <f>$D$9*F10</f>
        <v>0</v>
      </c>
      <c r="G11" s="173">
        <f t="shared" ref="G11:AC11" si="1">$D$9*G10</f>
        <v>0</v>
      </c>
      <c r="H11" s="173">
        <f t="shared" si="1"/>
        <v>0</v>
      </c>
      <c r="I11" s="173">
        <f t="shared" si="1"/>
        <v>0</v>
      </c>
      <c r="J11" s="173">
        <f t="shared" si="1"/>
        <v>0</v>
      </c>
      <c r="K11" s="173">
        <f t="shared" si="1"/>
        <v>0</v>
      </c>
      <c r="L11" s="173">
        <f t="shared" si="1"/>
        <v>0</v>
      </c>
      <c r="M11" s="173">
        <f t="shared" si="1"/>
        <v>0</v>
      </c>
      <c r="N11" s="173">
        <f t="shared" si="1"/>
        <v>0</v>
      </c>
      <c r="O11" s="173">
        <f t="shared" si="1"/>
        <v>0</v>
      </c>
      <c r="P11" s="173">
        <f t="shared" si="1"/>
        <v>0</v>
      </c>
      <c r="Q11" s="173">
        <f t="shared" si="1"/>
        <v>0</v>
      </c>
      <c r="R11" s="173">
        <f t="shared" si="1"/>
        <v>0</v>
      </c>
      <c r="S11" s="173">
        <f t="shared" si="1"/>
        <v>0</v>
      </c>
      <c r="T11" s="173">
        <f t="shared" si="1"/>
        <v>0</v>
      </c>
      <c r="U11" s="173">
        <f t="shared" si="1"/>
        <v>0</v>
      </c>
      <c r="V11" s="173">
        <f t="shared" si="1"/>
        <v>0</v>
      </c>
      <c r="W11" s="173">
        <f t="shared" si="1"/>
        <v>0</v>
      </c>
      <c r="X11" s="173">
        <f t="shared" si="1"/>
        <v>0</v>
      </c>
      <c r="Y11" s="173">
        <f t="shared" si="1"/>
        <v>0</v>
      </c>
      <c r="Z11" s="173">
        <f t="shared" si="1"/>
        <v>0</v>
      </c>
      <c r="AA11" s="173">
        <f t="shared" si="1"/>
        <v>0</v>
      </c>
      <c r="AB11" s="173">
        <f t="shared" si="1"/>
        <v>0</v>
      </c>
      <c r="AC11" s="173">
        <f t="shared" si="1"/>
        <v>0</v>
      </c>
      <c r="AD11" s="173">
        <f>$D$9*AD10</f>
        <v>0</v>
      </c>
      <c r="AE11" s="171">
        <f>SUM(F11:AD11)</f>
        <v>0</v>
      </c>
      <c r="AF11" s="172"/>
      <c r="AG11" s="326"/>
      <c r="AH11" s="325"/>
      <c r="AI11" s="325"/>
      <c r="AJ11" s="325"/>
      <c r="AK11" s="325"/>
      <c r="AL11" s="325"/>
      <c r="AM11" s="325"/>
      <c r="AN11" s="325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</row>
    <row r="12" spans="1:54" ht="14.4" customHeight="1" x14ac:dyDescent="0.25">
      <c r="A12" s="175"/>
      <c r="B12" s="176"/>
      <c r="C12" s="177"/>
      <c r="D12" s="178"/>
      <c r="E12" s="22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1"/>
      <c r="AF12" s="40"/>
      <c r="AG12" s="48"/>
      <c r="AH12" s="325"/>
      <c r="AI12" s="325"/>
      <c r="AJ12" s="325"/>
      <c r="AK12" s="325"/>
      <c r="AL12" s="325"/>
      <c r="AM12" s="325"/>
      <c r="AN12" s="325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</row>
    <row r="13" spans="1:54" x14ac:dyDescent="0.25">
      <c r="A13" s="377" t="s">
        <v>193</v>
      </c>
      <c r="B13" s="378"/>
      <c r="C13" s="378"/>
      <c r="D13" s="378"/>
      <c r="E13" s="379"/>
      <c r="F13" s="231">
        <f t="shared" ref="F13:AC13" si="2">$E$12*F12</f>
        <v>0</v>
      </c>
      <c r="G13" s="231">
        <f t="shared" si="2"/>
        <v>0</v>
      </c>
      <c r="H13" s="231">
        <f t="shared" si="2"/>
        <v>0</v>
      </c>
      <c r="I13" s="231">
        <f t="shared" si="2"/>
        <v>0</v>
      </c>
      <c r="J13" s="231">
        <f t="shared" si="2"/>
        <v>0</v>
      </c>
      <c r="K13" s="231">
        <f t="shared" si="2"/>
        <v>0</v>
      </c>
      <c r="L13" s="231">
        <f t="shared" si="2"/>
        <v>0</v>
      </c>
      <c r="M13" s="231">
        <f t="shared" si="2"/>
        <v>0</v>
      </c>
      <c r="N13" s="231">
        <f t="shared" si="2"/>
        <v>0</v>
      </c>
      <c r="O13" s="231">
        <f t="shared" si="2"/>
        <v>0</v>
      </c>
      <c r="P13" s="231">
        <f t="shared" si="2"/>
        <v>0</v>
      </c>
      <c r="Q13" s="231">
        <f t="shared" si="2"/>
        <v>0</v>
      </c>
      <c r="R13" s="231">
        <f t="shared" si="2"/>
        <v>0</v>
      </c>
      <c r="S13" s="231">
        <f t="shared" si="2"/>
        <v>0</v>
      </c>
      <c r="T13" s="231">
        <f t="shared" si="2"/>
        <v>0</v>
      </c>
      <c r="U13" s="231">
        <f t="shared" si="2"/>
        <v>0</v>
      </c>
      <c r="V13" s="231">
        <f t="shared" si="2"/>
        <v>0</v>
      </c>
      <c r="W13" s="231">
        <f t="shared" si="2"/>
        <v>0</v>
      </c>
      <c r="X13" s="231">
        <f t="shared" si="2"/>
        <v>0</v>
      </c>
      <c r="Y13" s="231">
        <f t="shared" si="2"/>
        <v>0</v>
      </c>
      <c r="Z13" s="231">
        <f t="shared" si="2"/>
        <v>0</v>
      </c>
      <c r="AA13" s="231">
        <f t="shared" si="2"/>
        <v>0</v>
      </c>
      <c r="AB13" s="231">
        <f t="shared" si="2"/>
        <v>0</v>
      </c>
      <c r="AC13" s="231">
        <f t="shared" si="2"/>
        <v>0</v>
      </c>
      <c r="AD13" s="231">
        <f>$E$12*AD12</f>
        <v>0</v>
      </c>
      <c r="AE13" s="171"/>
      <c r="AF13" s="172"/>
      <c r="AG13" s="48"/>
      <c r="AH13" s="325"/>
      <c r="AI13" s="325"/>
      <c r="AJ13" s="325"/>
      <c r="AK13" s="325"/>
      <c r="AL13" s="325"/>
      <c r="AM13" s="325"/>
      <c r="AN13" s="325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</row>
    <row r="14" spans="1:54" x14ac:dyDescent="0.25">
      <c r="A14" s="377" t="s">
        <v>185</v>
      </c>
      <c r="B14" s="378"/>
      <c r="C14" s="378"/>
      <c r="D14" s="378"/>
      <c r="E14" s="379"/>
      <c r="F14" s="180">
        <f t="shared" ref="F14:AC14" si="3">$D$12*F13</f>
        <v>0</v>
      </c>
      <c r="G14" s="180">
        <f t="shared" si="3"/>
        <v>0</v>
      </c>
      <c r="H14" s="180">
        <f t="shared" si="3"/>
        <v>0</v>
      </c>
      <c r="I14" s="180">
        <f t="shared" si="3"/>
        <v>0</v>
      </c>
      <c r="J14" s="180">
        <f t="shared" si="3"/>
        <v>0</v>
      </c>
      <c r="K14" s="180">
        <f t="shared" si="3"/>
        <v>0</v>
      </c>
      <c r="L14" s="180">
        <f t="shared" si="3"/>
        <v>0</v>
      </c>
      <c r="M14" s="180">
        <f t="shared" si="3"/>
        <v>0</v>
      </c>
      <c r="N14" s="180">
        <f t="shared" si="3"/>
        <v>0</v>
      </c>
      <c r="O14" s="180">
        <f t="shared" si="3"/>
        <v>0</v>
      </c>
      <c r="P14" s="180">
        <f t="shared" si="3"/>
        <v>0</v>
      </c>
      <c r="Q14" s="180">
        <f t="shared" si="3"/>
        <v>0</v>
      </c>
      <c r="R14" s="180">
        <f t="shared" si="3"/>
        <v>0</v>
      </c>
      <c r="S14" s="180">
        <f t="shared" si="3"/>
        <v>0</v>
      </c>
      <c r="T14" s="180">
        <f t="shared" si="3"/>
        <v>0</v>
      </c>
      <c r="U14" s="180">
        <f t="shared" si="3"/>
        <v>0</v>
      </c>
      <c r="V14" s="180">
        <f t="shared" si="3"/>
        <v>0</v>
      </c>
      <c r="W14" s="180">
        <f t="shared" si="3"/>
        <v>0</v>
      </c>
      <c r="X14" s="180">
        <f t="shared" si="3"/>
        <v>0</v>
      </c>
      <c r="Y14" s="180">
        <f t="shared" si="3"/>
        <v>0</v>
      </c>
      <c r="Z14" s="180">
        <f t="shared" si="3"/>
        <v>0</v>
      </c>
      <c r="AA14" s="180">
        <f t="shared" si="3"/>
        <v>0</v>
      </c>
      <c r="AB14" s="180">
        <f t="shared" si="3"/>
        <v>0</v>
      </c>
      <c r="AC14" s="180">
        <f t="shared" si="3"/>
        <v>0</v>
      </c>
      <c r="AD14" s="180">
        <f>$D$12*AD13</f>
        <v>0</v>
      </c>
      <c r="AE14" s="171">
        <f>SUM(F14:AD14)</f>
        <v>0</v>
      </c>
      <c r="AF14" s="172"/>
      <c r="AG14" s="174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</row>
    <row r="15" spans="1:54" ht="14.4" customHeight="1" x14ac:dyDescent="0.25">
      <c r="A15" s="166"/>
      <c r="B15" s="167"/>
      <c r="C15" s="168"/>
      <c r="D15" s="169"/>
      <c r="E15" s="228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1"/>
      <c r="AF15" s="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</row>
    <row r="16" spans="1:54" x14ac:dyDescent="0.25">
      <c r="A16" s="377" t="s">
        <v>193</v>
      </c>
      <c r="B16" s="378"/>
      <c r="C16" s="378"/>
      <c r="D16" s="378"/>
      <c r="E16" s="379"/>
      <c r="F16" s="230">
        <f t="shared" ref="F16:AC16" si="4">$E$15*F15</f>
        <v>0</v>
      </c>
      <c r="G16" s="230">
        <f t="shared" si="4"/>
        <v>0</v>
      </c>
      <c r="H16" s="230">
        <f t="shared" si="4"/>
        <v>0</v>
      </c>
      <c r="I16" s="230">
        <f t="shared" si="4"/>
        <v>0</v>
      </c>
      <c r="J16" s="230">
        <f t="shared" si="4"/>
        <v>0</v>
      </c>
      <c r="K16" s="230">
        <f t="shared" si="4"/>
        <v>0</v>
      </c>
      <c r="L16" s="230">
        <f t="shared" si="4"/>
        <v>0</v>
      </c>
      <c r="M16" s="230">
        <f t="shared" si="4"/>
        <v>0</v>
      </c>
      <c r="N16" s="230">
        <f t="shared" si="4"/>
        <v>0</v>
      </c>
      <c r="O16" s="230">
        <f t="shared" si="4"/>
        <v>0</v>
      </c>
      <c r="P16" s="230">
        <f t="shared" si="4"/>
        <v>0</v>
      </c>
      <c r="Q16" s="230">
        <f t="shared" si="4"/>
        <v>0</v>
      </c>
      <c r="R16" s="230">
        <f t="shared" si="4"/>
        <v>0</v>
      </c>
      <c r="S16" s="230">
        <f t="shared" si="4"/>
        <v>0</v>
      </c>
      <c r="T16" s="230">
        <f t="shared" si="4"/>
        <v>0</v>
      </c>
      <c r="U16" s="230">
        <f t="shared" si="4"/>
        <v>0</v>
      </c>
      <c r="V16" s="230">
        <f t="shared" si="4"/>
        <v>0</v>
      </c>
      <c r="W16" s="230">
        <f t="shared" si="4"/>
        <v>0</v>
      </c>
      <c r="X16" s="230">
        <f t="shared" si="4"/>
        <v>0</v>
      </c>
      <c r="Y16" s="230">
        <f t="shared" si="4"/>
        <v>0</v>
      </c>
      <c r="Z16" s="230">
        <f t="shared" si="4"/>
        <v>0</v>
      </c>
      <c r="AA16" s="230">
        <f t="shared" si="4"/>
        <v>0</v>
      </c>
      <c r="AB16" s="230">
        <f t="shared" si="4"/>
        <v>0</v>
      </c>
      <c r="AC16" s="230">
        <f t="shared" si="4"/>
        <v>0</v>
      </c>
      <c r="AD16" s="230">
        <f>$E$15*AD15</f>
        <v>0</v>
      </c>
      <c r="AE16" s="171"/>
      <c r="AF16" s="172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</row>
    <row r="17" spans="1:54" x14ac:dyDescent="0.25">
      <c r="A17" s="377" t="s">
        <v>185</v>
      </c>
      <c r="B17" s="378"/>
      <c r="C17" s="378"/>
      <c r="D17" s="378"/>
      <c r="E17" s="379"/>
      <c r="F17" s="173">
        <f t="shared" ref="F17:Q17" si="5">$D$15*F16</f>
        <v>0</v>
      </c>
      <c r="G17" s="173">
        <f t="shared" si="5"/>
        <v>0</v>
      </c>
      <c r="H17" s="173">
        <f t="shared" si="5"/>
        <v>0</v>
      </c>
      <c r="I17" s="173">
        <f t="shared" si="5"/>
        <v>0</v>
      </c>
      <c r="J17" s="173">
        <f t="shared" si="5"/>
        <v>0</v>
      </c>
      <c r="K17" s="173">
        <f t="shared" si="5"/>
        <v>0</v>
      </c>
      <c r="L17" s="173">
        <f t="shared" si="5"/>
        <v>0</v>
      </c>
      <c r="M17" s="173">
        <f t="shared" si="5"/>
        <v>0</v>
      </c>
      <c r="N17" s="173">
        <f t="shared" si="5"/>
        <v>0</v>
      </c>
      <c r="O17" s="173">
        <f t="shared" si="5"/>
        <v>0</v>
      </c>
      <c r="P17" s="173">
        <f t="shared" si="5"/>
        <v>0</v>
      </c>
      <c r="Q17" s="173">
        <f t="shared" si="5"/>
        <v>0</v>
      </c>
      <c r="R17" s="173">
        <f>$D$15*R16</f>
        <v>0</v>
      </c>
      <c r="S17" s="173">
        <f t="shared" ref="S17:AD17" si="6">$D$15*S16</f>
        <v>0</v>
      </c>
      <c r="T17" s="173">
        <f t="shared" si="6"/>
        <v>0</v>
      </c>
      <c r="U17" s="173">
        <f>$D$15*U16</f>
        <v>0</v>
      </c>
      <c r="V17" s="173">
        <f t="shared" si="6"/>
        <v>0</v>
      </c>
      <c r="W17" s="173">
        <f t="shared" si="6"/>
        <v>0</v>
      </c>
      <c r="X17" s="173">
        <f t="shared" si="6"/>
        <v>0</v>
      </c>
      <c r="Y17" s="173">
        <f>$D$15*Y16</f>
        <v>0</v>
      </c>
      <c r="Z17" s="173">
        <f t="shared" si="6"/>
        <v>0</v>
      </c>
      <c r="AA17" s="173">
        <f t="shared" si="6"/>
        <v>0</v>
      </c>
      <c r="AB17" s="173">
        <f>$D$15*AB16</f>
        <v>0</v>
      </c>
      <c r="AC17" s="173">
        <f t="shared" si="6"/>
        <v>0</v>
      </c>
      <c r="AD17" s="173">
        <f t="shared" si="6"/>
        <v>0</v>
      </c>
      <c r="AE17" s="171">
        <f>SUM(F17:AD17)</f>
        <v>0</v>
      </c>
      <c r="AF17" s="172"/>
      <c r="AG17" s="174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</row>
    <row r="18" spans="1:54" ht="6.9" customHeight="1" x14ac:dyDescent="0.25">
      <c r="A18" s="40"/>
      <c r="B18" s="40"/>
      <c r="C18" s="40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3"/>
      <c r="AF18" s="40"/>
    </row>
    <row r="19" spans="1:54" ht="15" customHeight="1" x14ac:dyDescent="0.25">
      <c r="A19" s="184" t="s">
        <v>186</v>
      </c>
      <c r="B19" s="185"/>
      <c r="C19" s="185"/>
      <c r="D19" s="186"/>
      <c r="E19" s="187"/>
      <c r="F19" s="188">
        <f t="shared" ref="F19:Q19" si="7">F10+F13+F16</f>
        <v>0</v>
      </c>
      <c r="G19" s="188">
        <f t="shared" si="7"/>
        <v>0</v>
      </c>
      <c r="H19" s="188">
        <f t="shared" si="7"/>
        <v>0</v>
      </c>
      <c r="I19" s="188">
        <f t="shared" si="7"/>
        <v>0</v>
      </c>
      <c r="J19" s="188">
        <f t="shared" si="7"/>
        <v>0</v>
      </c>
      <c r="K19" s="188">
        <f t="shared" si="7"/>
        <v>0</v>
      </c>
      <c r="L19" s="188">
        <f t="shared" si="7"/>
        <v>0</v>
      </c>
      <c r="M19" s="188">
        <f t="shared" si="7"/>
        <v>0</v>
      </c>
      <c r="N19" s="188">
        <f t="shared" si="7"/>
        <v>0</v>
      </c>
      <c r="O19" s="188">
        <f t="shared" si="7"/>
        <v>0</v>
      </c>
      <c r="P19" s="188">
        <f t="shared" si="7"/>
        <v>0</v>
      </c>
      <c r="Q19" s="188">
        <f t="shared" si="7"/>
        <v>0</v>
      </c>
      <c r="R19" s="188">
        <f t="shared" ref="R19:AD19" si="8">R10+R13+R16</f>
        <v>0</v>
      </c>
      <c r="S19" s="188">
        <f>S10+S13+S16</f>
        <v>0</v>
      </c>
      <c r="T19" s="188">
        <f t="shared" si="8"/>
        <v>0</v>
      </c>
      <c r="U19" s="188">
        <f t="shared" si="8"/>
        <v>0</v>
      </c>
      <c r="V19" s="188">
        <f t="shared" si="8"/>
        <v>0</v>
      </c>
      <c r="W19" s="188">
        <f t="shared" si="8"/>
        <v>0</v>
      </c>
      <c r="X19" s="188">
        <f t="shared" si="8"/>
        <v>0</v>
      </c>
      <c r="Y19" s="188">
        <f t="shared" si="8"/>
        <v>0</v>
      </c>
      <c r="Z19" s="188">
        <f>Z10+Z13+Z16</f>
        <v>0</v>
      </c>
      <c r="AA19" s="188">
        <f t="shared" si="8"/>
        <v>0</v>
      </c>
      <c r="AB19" s="188">
        <f t="shared" si="8"/>
        <v>0</v>
      </c>
      <c r="AC19" s="188">
        <f t="shared" si="8"/>
        <v>0</v>
      </c>
      <c r="AD19" s="188">
        <f t="shared" si="8"/>
        <v>0</v>
      </c>
      <c r="AE19" s="189"/>
      <c r="AF19" s="190"/>
    </row>
    <row r="20" spans="1:54" ht="6.9" customHeight="1" x14ac:dyDescent="0.25">
      <c r="A20" s="40"/>
      <c r="B20" s="40"/>
      <c r="C20" s="4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3"/>
      <c r="AF20" s="40"/>
    </row>
    <row r="21" spans="1:54" s="1" customFormat="1" ht="15" customHeight="1" x14ac:dyDescent="0.25">
      <c r="A21" s="184" t="s">
        <v>175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2">
        <f>SUM(AE9:AE17)</f>
        <v>0</v>
      </c>
      <c r="AF21" s="40"/>
    </row>
    <row r="22" spans="1:54" ht="12" customHeight="1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</row>
    <row r="23" spans="1:54" s="1" customFormat="1" ht="13.8" x14ac:dyDescent="0.25">
      <c r="A23" s="193" t="s">
        <v>241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6"/>
      <c r="AF23" s="183"/>
    </row>
    <row r="24" spans="1:54" ht="6.75" customHeight="1" x14ac:dyDescent="0.25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</row>
    <row r="25" spans="1:54" s="1" customFormat="1" ht="13.8" x14ac:dyDescent="0.25">
      <c r="A25" s="193" t="s">
        <v>242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7"/>
      <c r="AE25" s="196"/>
      <c r="AF25" s="183"/>
    </row>
    <row r="26" spans="1:54" ht="6.75" customHeight="1" x14ac:dyDescent="0.2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</row>
    <row r="27" spans="1:54" s="1" customFormat="1" ht="15" customHeight="1" x14ac:dyDescent="0.25">
      <c r="A27" s="184" t="s">
        <v>175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7"/>
      <c r="AE27" s="198">
        <f>SUM(AE21,AE23,AE25)</f>
        <v>0</v>
      </c>
      <c r="AF27" s="183"/>
    </row>
    <row r="28" spans="1:54" ht="12.75" customHeight="1" x14ac:dyDescent="0.2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</row>
    <row r="29" spans="1:54" s="1" customFormat="1" ht="13.8" x14ac:dyDescent="0.25">
      <c r="A29" s="193" t="s">
        <v>187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7"/>
      <c r="AE29" s="199"/>
      <c r="AF29" s="300"/>
    </row>
    <row r="30" spans="1:54" ht="6.9" customHeight="1" x14ac:dyDescent="0.2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301"/>
    </row>
    <row r="31" spans="1:54" s="1" customFormat="1" ht="13.8" x14ac:dyDescent="0.25">
      <c r="A31" s="278" t="s">
        <v>78</v>
      </c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80"/>
      <c r="AE31" s="281">
        <f>AE27*(1+AE29)</f>
        <v>0</v>
      </c>
      <c r="AF31" s="300"/>
    </row>
    <row r="32" spans="1:54" ht="12" customHeight="1" x14ac:dyDescent="0.2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301"/>
    </row>
    <row r="33" spans="1:97" s="1" customFormat="1" ht="13.8" x14ac:dyDescent="0.25">
      <c r="A33" s="193" t="s">
        <v>188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7"/>
      <c r="AE33" s="200">
        <f>AE31*0.2</f>
        <v>0</v>
      </c>
      <c r="AF33" s="302"/>
    </row>
    <row r="34" spans="1:97" ht="6.9" customHeight="1" x14ac:dyDescent="0.2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301"/>
    </row>
    <row r="35" spans="1:97" s="1" customFormat="1" ht="13.8" x14ac:dyDescent="0.25">
      <c r="A35" s="278" t="s">
        <v>72</v>
      </c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80"/>
      <c r="AE35" s="281">
        <f>AE31+AE33</f>
        <v>0</v>
      </c>
      <c r="AF35" s="300"/>
    </row>
    <row r="36" spans="1:97" x14ac:dyDescent="0.25">
      <c r="AF36" s="232"/>
    </row>
    <row r="37" spans="1:97" x14ac:dyDescent="0.25">
      <c r="A37" s="40" t="s">
        <v>244</v>
      </c>
      <c r="AF37" s="232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</row>
    <row r="38" spans="1:97" x14ac:dyDescent="0.25">
      <c r="AF38" s="232"/>
      <c r="AH38" s="297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</row>
    <row r="39" spans="1:97" x14ac:dyDescent="0.25"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</row>
    <row r="40" spans="1:97" x14ac:dyDescent="0.25"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  <c r="BJ40" s="298"/>
      <c r="BK40" s="298"/>
      <c r="BL40" s="298"/>
      <c r="BM40" s="298"/>
      <c r="BN40" s="298"/>
      <c r="BO40" s="298"/>
      <c r="BP40" s="298"/>
      <c r="BQ40" s="298"/>
      <c r="BR40" s="298"/>
      <c r="BS40" s="298"/>
      <c r="BT40" s="298"/>
      <c r="BU40" s="298"/>
      <c r="BV40" s="298"/>
      <c r="BW40" s="298"/>
      <c r="BX40" s="298"/>
      <c r="BY40" s="298"/>
      <c r="BZ40" s="298"/>
      <c r="CA40" s="298"/>
      <c r="CB40" s="298"/>
      <c r="CC40" s="298"/>
      <c r="CD40" s="298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</row>
    <row r="41" spans="1:97" x14ac:dyDescent="0.25"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298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</row>
    <row r="42" spans="1:97" x14ac:dyDescent="0.25"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  <c r="BI42" s="298"/>
      <c r="BJ42" s="298"/>
      <c r="BK42" s="298"/>
      <c r="BL42" s="298"/>
      <c r="BM42" s="298"/>
      <c r="BN42" s="298"/>
      <c r="BO42" s="298"/>
      <c r="BP42" s="298"/>
      <c r="BQ42" s="298"/>
      <c r="BR42" s="298"/>
      <c r="BS42" s="298"/>
      <c r="BT42" s="298"/>
      <c r="BU42" s="298"/>
      <c r="BV42" s="298"/>
      <c r="BW42" s="298"/>
      <c r="BX42" s="298"/>
      <c r="BY42" s="298"/>
      <c r="BZ42" s="298"/>
      <c r="CA42" s="298"/>
      <c r="CB42" s="298"/>
      <c r="CC42" s="298"/>
      <c r="CD42" s="298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</row>
    <row r="43" spans="1:97" x14ac:dyDescent="0.25"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</row>
    <row r="44" spans="1:97" x14ac:dyDescent="0.25"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</row>
    <row r="45" spans="1:97" x14ac:dyDescent="0.25"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</row>
    <row r="46" spans="1:97" x14ac:dyDescent="0.25"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</row>
    <row r="47" spans="1:97" x14ac:dyDescent="0.25"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</row>
    <row r="48" spans="1:97" x14ac:dyDescent="0.25"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</row>
    <row r="49" spans="34:97" x14ac:dyDescent="0.25"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</row>
    <row r="50" spans="34:97" x14ac:dyDescent="0.25"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</row>
    <row r="51" spans="34:97" x14ac:dyDescent="0.25"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</row>
    <row r="52" spans="34:97" x14ac:dyDescent="0.25"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</row>
    <row r="53" spans="34:97" x14ac:dyDescent="0.25"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</row>
    <row r="54" spans="34:97" x14ac:dyDescent="0.25"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</row>
    <row r="55" spans="34:97" x14ac:dyDescent="0.25"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</row>
  </sheetData>
  <mergeCells count="17">
    <mergeCell ref="P6:S6"/>
    <mergeCell ref="T6:AA6"/>
    <mergeCell ref="A10:E10"/>
    <mergeCell ref="A14:E14"/>
    <mergeCell ref="H6:O6"/>
    <mergeCell ref="F6:G6"/>
    <mergeCell ref="F7:AD7"/>
    <mergeCell ref="AB6:AD6"/>
    <mergeCell ref="B7:B8"/>
    <mergeCell ref="A17:E17"/>
    <mergeCell ref="A6:A8"/>
    <mergeCell ref="C6:C8"/>
    <mergeCell ref="D6:D8"/>
    <mergeCell ref="E6:E8"/>
    <mergeCell ref="A13:E13"/>
    <mergeCell ref="A16:E16"/>
    <mergeCell ref="A11:E11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31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73"/>
  <sheetViews>
    <sheetView showGridLines="0" zoomScaleNormal="100" zoomScaleSheetLayoutView="55" workbookViewId="0"/>
  </sheetViews>
  <sheetFormatPr baseColWidth="10" defaultColWidth="11.44140625" defaultRowHeight="15" x14ac:dyDescent="0.25"/>
  <cols>
    <col min="1" max="1" width="8.5546875" style="43" customWidth="1"/>
    <col min="2" max="2" width="37.33203125" style="43" customWidth="1"/>
    <col min="3" max="3" width="1.109375" style="43" customWidth="1"/>
    <col min="4" max="4" width="12.88671875" style="43" customWidth="1"/>
    <col min="5" max="5" width="9.88671875" style="43" customWidth="1"/>
    <col min="6" max="6" width="9" style="43" customWidth="1"/>
    <col min="7" max="7" width="10.6640625" style="43" customWidth="1"/>
    <col min="8" max="8" width="1.88671875" style="43" customWidth="1"/>
    <col min="9" max="9" width="6.33203125" style="43" customWidth="1"/>
    <col min="10" max="10" width="9.88671875" style="43" customWidth="1"/>
    <col min="11" max="11" width="11.33203125" style="43" customWidth="1"/>
    <col min="12" max="12" width="12.33203125" style="43" bestFit="1" customWidth="1"/>
    <col min="13" max="15" width="11.44140625" style="43"/>
    <col min="16" max="16" width="13.88671875" style="43" customWidth="1"/>
    <col min="17" max="17" width="14.6640625" style="43" customWidth="1"/>
    <col min="18" max="16384" width="11.44140625" style="43"/>
  </cols>
  <sheetData>
    <row r="1" spans="1:20" ht="17.399999999999999" x14ac:dyDescent="0.3">
      <c r="A1" s="72" t="s">
        <v>168</v>
      </c>
      <c r="B1" s="42"/>
      <c r="C1" s="42"/>
      <c r="D1" s="42"/>
      <c r="E1" s="42"/>
      <c r="F1" s="42"/>
    </row>
    <row r="2" spans="1:20" ht="9" customHeight="1" x14ac:dyDescent="0.25">
      <c r="A2" s="42"/>
      <c r="B2" s="42"/>
      <c r="C2" s="42"/>
      <c r="D2" s="42"/>
      <c r="E2" s="42"/>
      <c r="F2" s="42"/>
    </row>
    <row r="3" spans="1:20" s="34" customFormat="1" ht="15.6" x14ac:dyDescent="0.3">
      <c r="A3" s="33" t="s">
        <v>61</v>
      </c>
      <c r="B3" s="33"/>
      <c r="C3" s="33"/>
      <c r="D3" s="399"/>
      <c r="E3" s="399"/>
      <c r="F3" s="399"/>
      <c r="G3" s="399"/>
      <c r="H3" s="399"/>
      <c r="I3" s="399"/>
      <c r="J3" s="399"/>
      <c r="K3" s="399"/>
    </row>
    <row r="4" spans="1:20" s="34" customFormat="1" ht="15.6" x14ac:dyDescent="0.3">
      <c r="A4" s="33" t="s">
        <v>62</v>
      </c>
      <c r="B4" s="33"/>
      <c r="C4" s="33"/>
      <c r="D4" s="399"/>
      <c r="E4" s="399"/>
      <c r="F4" s="399"/>
      <c r="G4" s="399"/>
      <c r="H4" s="399"/>
      <c r="I4" s="399"/>
      <c r="J4" s="399"/>
      <c r="K4" s="399"/>
    </row>
    <row r="5" spans="1:20" s="34" customFormat="1" ht="15.75" hidden="1" customHeight="1" x14ac:dyDescent="0.3">
      <c r="A5" s="33"/>
      <c r="B5" s="33"/>
      <c r="C5" s="33"/>
      <c r="D5" s="33"/>
      <c r="E5" s="33"/>
      <c r="F5" s="33"/>
    </row>
    <row r="6" spans="1:20" ht="15" hidden="1" customHeight="1" x14ac:dyDescent="0.25">
      <c r="A6" s="42"/>
      <c r="B6" s="42" t="s">
        <v>63</v>
      </c>
      <c r="C6" s="42"/>
      <c r="D6" s="42"/>
      <c r="E6" s="42"/>
      <c r="F6" s="42"/>
    </row>
    <row r="7" spans="1:20" s="1" customFormat="1" ht="18" hidden="1" customHeight="1" x14ac:dyDescent="0.25">
      <c r="A7" s="50"/>
      <c r="B7" s="59" t="s">
        <v>64</v>
      </c>
      <c r="C7" s="66"/>
      <c r="D7" s="400">
        <v>83.142487849446525</v>
      </c>
      <c r="E7" s="400"/>
      <c r="F7" s="66" t="s">
        <v>73</v>
      </c>
    </row>
    <row r="8" spans="1:20" s="1" customFormat="1" ht="18" hidden="1" customHeight="1" x14ac:dyDescent="0.25">
      <c r="A8" s="50"/>
      <c r="B8" s="59" t="s">
        <v>104</v>
      </c>
      <c r="C8" s="66"/>
      <c r="D8" s="400">
        <v>1.1893150000000001</v>
      </c>
      <c r="E8" s="400"/>
      <c r="F8" s="66" t="s">
        <v>74</v>
      </c>
    </row>
    <row r="9" spans="1:20" s="1" customFormat="1" ht="18" hidden="1" customHeight="1" x14ac:dyDescent="0.25">
      <c r="A9" s="50"/>
      <c r="B9" s="59" t="s">
        <v>121</v>
      </c>
      <c r="C9" s="66"/>
      <c r="D9" s="375">
        <v>8</v>
      </c>
      <c r="E9" s="375"/>
      <c r="F9" s="66" t="s">
        <v>122</v>
      </c>
    </row>
    <row r="10" spans="1:20" s="1" customFormat="1" ht="18" hidden="1" customHeight="1" x14ac:dyDescent="0.25">
      <c r="A10" s="50"/>
      <c r="B10" s="59" t="s">
        <v>89</v>
      </c>
      <c r="C10" s="66"/>
      <c r="D10" s="401">
        <v>8500</v>
      </c>
      <c r="E10" s="401"/>
      <c r="F10" s="66" t="s">
        <v>90</v>
      </c>
      <c r="I10" s="142" t="s">
        <v>105</v>
      </c>
      <c r="J10" s="141">
        <v>1322.5</v>
      </c>
      <c r="K10" s="66" t="s">
        <v>91</v>
      </c>
    </row>
    <row r="11" spans="1:20" s="1" customFormat="1" ht="18" hidden="1" customHeight="1" x14ac:dyDescent="0.25">
      <c r="A11" s="50"/>
      <c r="B11" s="59" t="s">
        <v>169</v>
      </c>
      <c r="C11" s="66"/>
      <c r="D11" s="392">
        <v>16</v>
      </c>
      <c r="E11" s="392"/>
      <c r="F11" s="66" t="s">
        <v>170</v>
      </c>
    </row>
    <row r="12" spans="1:20" s="1" customFormat="1" ht="14.4" thickBot="1" x14ac:dyDescent="0.3">
      <c r="A12" s="50"/>
      <c r="B12" s="50"/>
      <c r="C12" s="50"/>
      <c r="D12" s="143"/>
      <c r="E12" s="143"/>
      <c r="F12" s="50"/>
    </row>
    <row r="13" spans="1:20" s="60" customFormat="1" ht="33" customHeight="1" x14ac:dyDescent="0.25">
      <c r="A13" s="406" t="s">
        <v>65</v>
      </c>
      <c r="B13" s="402" t="s">
        <v>66</v>
      </c>
      <c r="C13" s="50"/>
      <c r="D13" s="396" t="s">
        <v>201</v>
      </c>
      <c r="E13" s="397"/>
      <c r="F13" s="397"/>
      <c r="G13" s="398"/>
      <c r="H13" s="207"/>
      <c r="I13" s="410" t="s">
        <v>195</v>
      </c>
      <c r="J13" s="411"/>
      <c r="K13" s="412"/>
    </row>
    <row r="14" spans="1:20" s="60" customFormat="1" ht="76.5" customHeight="1" x14ac:dyDescent="0.25">
      <c r="A14" s="407"/>
      <c r="B14" s="403"/>
      <c r="C14" s="50"/>
      <c r="D14" s="144" t="s">
        <v>225</v>
      </c>
      <c r="E14" s="145" t="s">
        <v>224</v>
      </c>
      <c r="F14" s="146" t="s">
        <v>123</v>
      </c>
      <c r="G14" s="213" t="s">
        <v>194</v>
      </c>
      <c r="H14" s="208"/>
      <c r="I14" s="413"/>
      <c r="J14" s="414"/>
      <c r="K14" s="415"/>
    </row>
    <row r="15" spans="1:20" s="60" customFormat="1" ht="14.25" customHeight="1" x14ac:dyDescent="0.25">
      <c r="A15" s="408"/>
      <c r="B15" s="404"/>
      <c r="C15" s="50"/>
      <c r="D15" s="107" t="s">
        <v>113</v>
      </c>
      <c r="E15" s="147" t="s">
        <v>114</v>
      </c>
      <c r="F15" s="108" t="s">
        <v>115</v>
      </c>
      <c r="G15" s="214" t="s">
        <v>116</v>
      </c>
      <c r="H15" s="208"/>
      <c r="I15" s="416"/>
      <c r="J15" s="417"/>
      <c r="K15" s="418"/>
    </row>
    <row r="16" spans="1:20" s="60" customFormat="1" ht="15" customHeight="1" thickBot="1" x14ac:dyDescent="0.3">
      <c r="A16" s="409"/>
      <c r="B16" s="405"/>
      <c r="C16" s="50"/>
      <c r="D16" s="148" t="s">
        <v>171</v>
      </c>
      <c r="E16" s="149" t="s">
        <v>107</v>
      </c>
      <c r="F16" s="149" t="s">
        <v>172</v>
      </c>
      <c r="G16" s="215" t="s">
        <v>173</v>
      </c>
      <c r="H16" s="209"/>
      <c r="I16" s="393" t="s">
        <v>131</v>
      </c>
      <c r="J16" s="394"/>
      <c r="K16" s="395"/>
      <c r="M16" s="317"/>
      <c r="N16" s="317"/>
      <c r="O16" s="317"/>
      <c r="P16" s="317"/>
      <c r="Q16" s="317"/>
      <c r="R16" s="317"/>
      <c r="S16" s="317"/>
      <c r="T16" s="317"/>
    </row>
    <row r="17" spans="1:20" s="1" customFormat="1" ht="15" customHeight="1" thickBot="1" x14ac:dyDescent="0.3">
      <c r="A17" s="61"/>
      <c r="B17" s="61"/>
      <c r="C17" s="50"/>
      <c r="D17" s="50"/>
      <c r="E17" s="50"/>
      <c r="F17" s="50"/>
      <c r="H17" s="210"/>
      <c r="M17" s="318"/>
      <c r="N17" s="318"/>
      <c r="O17" s="318"/>
      <c r="P17" s="318"/>
      <c r="Q17" s="318"/>
      <c r="R17" s="318"/>
      <c r="S17" s="318"/>
      <c r="T17" s="318"/>
    </row>
    <row r="18" spans="1:20" ht="16.5" customHeight="1" thickBot="1" x14ac:dyDescent="0.35">
      <c r="A18" s="64" t="s">
        <v>100</v>
      </c>
      <c r="B18" s="65"/>
      <c r="C18" s="42"/>
      <c r="D18" s="150" t="s">
        <v>174</v>
      </c>
      <c r="E18" s="151"/>
      <c r="F18" s="293">
        <f>Leistungsumfang!F9</f>
        <v>0</v>
      </c>
      <c r="G18" s="159"/>
      <c r="H18" s="211"/>
      <c r="I18" s="218"/>
      <c r="J18" s="291">
        <f>SUM(Personaleinsatzplan!F19:G19)</f>
        <v>0</v>
      </c>
      <c r="K18" s="219" t="s">
        <v>190</v>
      </c>
      <c r="M18" s="319"/>
      <c r="N18" s="319"/>
      <c r="O18" s="319"/>
      <c r="P18" s="319"/>
      <c r="Q18" s="319"/>
      <c r="R18" s="319"/>
      <c r="S18" s="319"/>
      <c r="T18" s="319"/>
    </row>
    <row r="19" spans="1:20" s="1" customFormat="1" ht="8.25" customHeight="1" x14ac:dyDescent="0.25">
      <c r="A19" s="50"/>
      <c r="B19" s="61"/>
      <c r="C19" s="50"/>
      <c r="D19" s="202"/>
      <c r="E19" s="50"/>
      <c r="F19" s="50"/>
      <c r="H19" s="210"/>
      <c r="M19" s="318"/>
      <c r="N19" s="318"/>
      <c r="O19" s="318"/>
      <c r="P19" s="318"/>
      <c r="Q19" s="318"/>
      <c r="R19" s="318"/>
      <c r="S19" s="318"/>
      <c r="T19" s="318"/>
    </row>
    <row r="20" spans="1:20" s="1" customFormat="1" ht="15" customHeight="1" x14ac:dyDescent="0.25">
      <c r="A20" s="54" t="s">
        <v>254</v>
      </c>
      <c r="B20" s="51" t="s">
        <v>245</v>
      </c>
      <c r="C20" s="50"/>
      <c r="D20" s="203">
        <f>IFERROR(G20/F18,0)</f>
        <v>0</v>
      </c>
      <c r="E20" s="152" t="e">
        <f>G20/$G$22</f>
        <v>#DIV/0!</v>
      </c>
      <c r="F20" s="340"/>
      <c r="G20" s="292">
        <f>Honorarberechnung!H19</f>
        <v>0</v>
      </c>
      <c r="H20" s="206"/>
      <c r="I20" s="391" t="str">
        <f>IF(OR(G22-J18&gt;1,G22-J18&lt;-1),"Abweichung zwischen h aus PEP und h aus der Honorar-ermittlung beträgt:","")</f>
        <v/>
      </c>
      <c r="J20" s="391"/>
      <c r="K20" s="391"/>
      <c r="M20" s="318"/>
      <c r="N20" s="318"/>
      <c r="O20" s="318"/>
      <c r="P20" s="318"/>
      <c r="Q20" s="318"/>
      <c r="R20" s="318"/>
      <c r="S20" s="318"/>
      <c r="T20" s="318"/>
    </row>
    <row r="21" spans="1:20" s="1" customFormat="1" ht="14.25" hidden="1" customHeight="1" x14ac:dyDescent="0.25">
      <c r="A21" s="58" t="s">
        <v>87</v>
      </c>
      <c r="B21" s="55" t="s">
        <v>76</v>
      </c>
      <c r="C21" s="50"/>
      <c r="D21" s="203">
        <v>0</v>
      </c>
      <c r="E21" s="152" t="e">
        <f>G21/$G$22</f>
        <v>#DIV/0!</v>
      </c>
      <c r="F21" s="294">
        <v>0</v>
      </c>
      <c r="G21" s="292">
        <f>Honorarberechnung!H23</f>
        <v>0</v>
      </c>
      <c r="H21" s="206"/>
      <c r="I21" s="391"/>
      <c r="J21" s="391"/>
      <c r="K21" s="391"/>
      <c r="M21" s="318"/>
      <c r="N21" s="318"/>
      <c r="O21" s="318"/>
      <c r="P21" s="318"/>
      <c r="Q21" s="318"/>
      <c r="R21" s="318"/>
      <c r="S21" s="318"/>
      <c r="T21" s="318"/>
    </row>
    <row r="22" spans="1:20" s="1" customFormat="1" ht="18" customHeight="1" x14ac:dyDescent="0.25">
      <c r="A22" s="154"/>
      <c r="B22" s="155" t="s">
        <v>175</v>
      </c>
      <c r="C22" s="66"/>
      <c r="E22" s="286" t="e">
        <f>SUM(E20:E21)</f>
        <v>#DIV/0!</v>
      </c>
      <c r="F22" s="156"/>
      <c r="G22" s="204">
        <f>SUM(G20:G21)</f>
        <v>0</v>
      </c>
      <c r="H22" s="204"/>
      <c r="I22" s="391"/>
      <c r="J22" s="391"/>
      <c r="K22" s="391"/>
      <c r="M22" s="318"/>
      <c r="N22" s="318"/>
      <c r="O22" s="318"/>
      <c r="P22" s="318"/>
      <c r="Q22" s="318"/>
      <c r="R22" s="318"/>
      <c r="S22" s="318"/>
      <c r="T22" s="318"/>
    </row>
    <row r="23" spans="1:20" s="1" customFormat="1" ht="18" customHeight="1" x14ac:dyDescent="0.25">
      <c r="A23" s="154"/>
      <c r="B23" s="155"/>
      <c r="C23" s="66"/>
      <c r="E23" s="157"/>
      <c r="F23" s="156"/>
      <c r="G23" s="204"/>
      <c r="H23" s="204"/>
      <c r="I23" s="216"/>
      <c r="J23" s="216"/>
      <c r="K23" s="285" t="e">
        <f>ABS(J18/G22-1)</f>
        <v>#DIV/0!</v>
      </c>
      <c r="M23" s="318"/>
      <c r="N23" s="318"/>
      <c r="O23" s="318"/>
      <c r="P23" s="318"/>
      <c r="Q23" s="318"/>
      <c r="R23" s="318"/>
      <c r="S23" s="318"/>
      <c r="T23" s="318"/>
    </row>
    <row r="24" spans="1:20" s="1" customFormat="1" ht="10.5" customHeight="1" x14ac:dyDescent="0.25">
      <c r="A24" s="154"/>
      <c r="B24" s="155"/>
      <c r="C24" s="66"/>
      <c r="E24" s="157"/>
      <c r="F24" s="156"/>
      <c r="G24" s="204"/>
      <c r="H24" s="204"/>
      <c r="I24" s="205"/>
      <c r="J24" s="205"/>
      <c r="K24" s="205"/>
      <c r="M24" s="318"/>
      <c r="N24" s="318"/>
      <c r="O24" s="318"/>
      <c r="P24" s="318"/>
      <c r="Q24" s="318"/>
      <c r="R24" s="318"/>
      <c r="S24" s="318"/>
      <c r="T24" s="318"/>
    </row>
    <row r="25" spans="1:20" s="1" customFormat="1" ht="18" customHeight="1" x14ac:dyDescent="0.25">
      <c r="A25" s="154"/>
      <c r="B25" s="155" t="s">
        <v>196</v>
      </c>
      <c r="C25" s="66"/>
      <c r="E25" s="157"/>
      <c r="F25" s="156"/>
      <c r="G25" s="289">
        <f>G22*Honorarberechnung!D7</f>
        <v>0</v>
      </c>
      <c r="H25" s="204"/>
      <c r="I25" s="205"/>
      <c r="J25" s="205"/>
      <c r="K25" s="287">
        <f>SUM(Personaleinsatzplan!F11:G11,Personaleinsatzplan!F14:G14,Personaleinsatzplan!F17:G17)</f>
        <v>0</v>
      </c>
      <c r="M25" s="318"/>
      <c r="N25" s="318"/>
      <c r="O25" s="318"/>
      <c r="P25" s="318"/>
      <c r="Q25" s="318"/>
      <c r="R25" s="318"/>
      <c r="S25" s="318"/>
      <c r="T25" s="318"/>
    </row>
    <row r="26" spans="1:20" ht="15.6" thickBot="1" x14ac:dyDescent="0.3">
      <c r="A26" s="50"/>
      <c r="B26" s="50"/>
      <c r="C26" s="50"/>
      <c r="D26" s="202"/>
      <c r="E26" s="50"/>
      <c r="F26" s="50"/>
      <c r="G26" s="1"/>
      <c r="H26" s="210"/>
      <c r="I26" s="1"/>
      <c r="J26" s="1"/>
      <c r="K26" s="1"/>
      <c r="M26" s="319"/>
      <c r="N26" s="319"/>
      <c r="O26" s="319"/>
      <c r="P26" s="319"/>
      <c r="Q26" s="319"/>
      <c r="R26" s="319"/>
      <c r="S26" s="319"/>
      <c r="T26" s="319"/>
    </row>
    <row r="27" spans="1:20" ht="16.5" customHeight="1" thickBot="1" x14ac:dyDescent="0.35">
      <c r="A27" s="64" t="s">
        <v>101</v>
      </c>
      <c r="B27" s="65"/>
      <c r="C27" s="42"/>
      <c r="D27" s="150" t="s">
        <v>174</v>
      </c>
      <c r="E27" s="151"/>
      <c r="F27" s="293">
        <f>Leistungsumfang!F14</f>
        <v>0</v>
      </c>
      <c r="G27" s="159"/>
      <c r="H27" s="211"/>
      <c r="I27" s="218"/>
      <c r="J27" s="291">
        <f>SUM(Personaleinsatzplan!H19:O19)</f>
        <v>0</v>
      </c>
      <c r="K27" s="219" t="s">
        <v>190</v>
      </c>
      <c r="M27" s="319"/>
      <c r="N27" s="319"/>
      <c r="O27" s="319"/>
      <c r="P27" s="319"/>
      <c r="Q27" s="319"/>
      <c r="R27" s="319"/>
      <c r="S27" s="319"/>
      <c r="T27" s="319"/>
    </row>
    <row r="28" spans="1:20" s="1" customFormat="1" ht="8.25" customHeight="1" x14ac:dyDescent="0.25">
      <c r="A28" s="50"/>
      <c r="B28" s="61"/>
      <c r="C28" s="50"/>
      <c r="D28" s="202"/>
      <c r="E28" s="50"/>
      <c r="F28" s="50"/>
      <c r="H28" s="210"/>
      <c r="M28" s="318"/>
      <c r="N28" s="318"/>
      <c r="O28" s="318"/>
      <c r="P28" s="318"/>
      <c r="Q28" s="318"/>
      <c r="R28" s="318"/>
      <c r="S28" s="318"/>
      <c r="T28" s="318"/>
    </row>
    <row r="29" spans="1:20" s="1" customFormat="1" ht="15" customHeight="1" x14ac:dyDescent="0.25">
      <c r="A29" s="54" t="s">
        <v>257</v>
      </c>
      <c r="B29" s="51" t="s">
        <v>247</v>
      </c>
      <c r="C29" s="50"/>
      <c r="D29" s="203">
        <f>IFERROR(G29/F27,0)</f>
        <v>0</v>
      </c>
      <c r="E29" s="152" t="e">
        <f>G29/$G$33</f>
        <v>#DIV/0!</v>
      </c>
      <c r="F29" s="340"/>
      <c r="G29" s="292" t="e">
        <f>Honorarberechnung!H33</f>
        <v>#DIV/0!</v>
      </c>
      <c r="H29" s="206"/>
      <c r="I29" s="391" t="e">
        <f>IF(OR(G33-J27&gt;1,G33-J27&lt;-1),"Abweichung zwischen h aus PEP und h aus der Honorar-ermittlung beträgt:","")</f>
        <v>#DIV/0!</v>
      </c>
      <c r="J29" s="391"/>
      <c r="K29" s="391"/>
      <c r="M29" s="318"/>
      <c r="N29" s="318"/>
      <c r="O29" s="318"/>
      <c r="P29" s="318"/>
      <c r="Q29" s="318"/>
      <c r="R29" s="318"/>
      <c r="S29" s="318"/>
      <c r="T29" s="318"/>
    </row>
    <row r="30" spans="1:20" s="1" customFormat="1" ht="13.8" x14ac:dyDescent="0.25">
      <c r="A30" s="54" t="s">
        <v>258</v>
      </c>
      <c r="B30" s="51" t="s">
        <v>248</v>
      </c>
      <c r="C30" s="50"/>
      <c r="D30" s="203">
        <f>IFERROR(G30/F27,0)</f>
        <v>0</v>
      </c>
      <c r="E30" s="152" t="e">
        <f>G30/$G$33</f>
        <v>#DIV/0!</v>
      </c>
      <c r="F30" s="340"/>
      <c r="G30" s="292" t="e">
        <f>Honorarberechnung!H34</f>
        <v>#DIV/0!</v>
      </c>
      <c r="H30" s="206"/>
      <c r="I30" s="391"/>
      <c r="J30" s="391"/>
      <c r="K30" s="391"/>
      <c r="M30" s="318"/>
      <c r="N30" s="318"/>
      <c r="O30" s="318"/>
      <c r="P30" s="318"/>
      <c r="Q30" s="318"/>
      <c r="R30" s="318"/>
      <c r="S30" s="318"/>
      <c r="T30" s="318"/>
    </row>
    <row r="31" spans="1:20" s="1" customFormat="1" ht="13.8" x14ac:dyDescent="0.25">
      <c r="A31" s="54" t="s">
        <v>259</v>
      </c>
      <c r="B31" s="51" t="s">
        <v>249</v>
      </c>
      <c r="C31" s="50"/>
      <c r="D31" s="203">
        <f>IFERROR(G31/F27,0)</f>
        <v>0</v>
      </c>
      <c r="E31" s="152" t="e">
        <f>G31/$G$33</f>
        <v>#DIV/0!</v>
      </c>
      <c r="F31" s="340"/>
      <c r="G31" s="292" t="e">
        <f>Honorarberechnung!H35</f>
        <v>#DIV/0!</v>
      </c>
      <c r="H31" s="206"/>
      <c r="I31" s="391"/>
      <c r="J31" s="391"/>
      <c r="K31" s="391"/>
      <c r="M31" s="318"/>
      <c r="N31" s="318"/>
      <c r="O31" s="318"/>
      <c r="P31" s="318"/>
      <c r="Q31" s="318"/>
      <c r="R31" s="318"/>
      <c r="S31" s="318"/>
      <c r="T31" s="318"/>
    </row>
    <row r="32" spans="1:20" s="1" customFormat="1" ht="14.25" hidden="1" customHeight="1" x14ac:dyDescent="0.25">
      <c r="A32" s="58" t="s">
        <v>87</v>
      </c>
      <c r="B32" s="55" t="s">
        <v>76</v>
      </c>
      <c r="C32" s="50"/>
      <c r="D32" s="203">
        <f>IFERROR(G32/F27,0)</f>
        <v>0</v>
      </c>
      <c r="E32" s="152" t="e">
        <f>G32/$G$33</f>
        <v>#DIV/0!</v>
      </c>
      <c r="F32" s="294">
        <v>0</v>
      </c>
      <c r="G32" s="292">
        <f>Honorarberechnung!H24</f>
        <v>0</v>
      </c>
      <c r="H32" s="206"/>
      <c r="I32" s="216"/>
      <c r="J32" s="216"/>
      <c r="M32" s="318"/>
      <c r="N32" s="318"/>
      <c r="O32" s="318"/>
      <c r="P32" s="318"/>
      <c r="Q32" s="318"/>
      <c r="R32" s="318"/>
      <c r="S32" s="318"/>
      <c r="T32" s="318"/>
    </row>
    <row r="33" spans="1:20" s="1" customFormat="1" ht="15" customHeight="1" x14ac:dyDescent="0.25">
      <c r="A33" s="154"/>
      <c r="B33" s="155" t="s">
        <v>175</v>
      </c>
      <c r="C33" s="66"/>
      <c r="E33" s="286" t="e">
        <f>SUM(E29:E32)</f>
        <v>#DIV/0!</v>
      </c>
      <c r="F33" s="156"/>
      <c r="G33" s="204" t="e">
        <f>SUM(G29:G32)</f>
        <v>#DIV/0!</v>
      </c>
      <c r="H33" s="204"/>
      <c r="K33" s="285" t="e">
        <f>ABS(J27/G33-1)</f>
        <v>#DIV/0!</v>
      </c>
      <c r="M33" s="318"/>
      <c r="N33" s="318"/>
      <c r="O33" s="318"/>
      <c r="P33" s="318"/>
      <c r="Q33" s="318"/>
      <c r="R33" s="318"/>
      <c r="S33" s="318"/>
      <c r="T33" s="318"/>
    </row>
    <row r="34" spans="1:20" s="1" customFormat="1" ht="10.5" customHeight="1" x14ac:dyDescent="0.25">
      <c r="A34" s="154"/>
      <c r="B34" s="155"/>
      <c r="C34" s="66"/>
      <c r="E34" s="157"/>
      <c r="F34" s="156"/>
      <c r="G34" s="204"/>
      <c r="H34" s="204"/>
      <c r="I34" s="205"/>
      <c r="J34" s="205"/>
      <c r="K34" s="205"/>
      <c r="M34" s="318"/>
      <c r="N34" s="318"/>
      <c r="O34" s="318"/>
      <c r="P34" s="318"/>
      <c r="Q34" s="318"/>
      <c r="R34" s="318"/>
      <c r="S34" s="318"/>
      <c r="T34" s="318"/>
    </row>
    <row r="35" spans="1:20" s="1" customFormat="1" ht="18" customHeight="1" x14ac:dyDescent="0.25">
      <c r="A35" s="154"/>
      <c r="B35" s="155" t="s">
        <v>197</v>
      </c>
      <c r="C35" s="66"/>
      <c r="E35" s="157"/>
      <c r="F35" s="156"/>
      <c r="G35" s="289" t="e">
        <f>G33*Honorarberechnung!D7</f>
        <v>#DIV/0!</v>
      </c>
      <c r="H35" s="204"/>
      <c r="I35" s="205"/>
      <c r="J35" s="205"/>
      <c r="K35" s="287">
        <f>SUM(Personaleinsatzplan!H11:O11,Personaleinsatzplan!H14:O14,Personaleinsatzplan!H17:O17)</f>
        <v>0</v>
      </c>
      <c r="M35" s="318"/>
      <c r="N35" s="318"/>
      <c r="O35" s="318"/>
      <c r="P35" s="318"/>
      <c r="Q35" s="318"/>
      <c r="R35" s="318"/>
      <c r="S35" s="318"/>
      <c r="T35" s="318"/>
    </row>
    <row r="36" spans="1:20" ht="15.6" thickBot="1" x14ac:dyDescent="0.3">
      <c r="A36" s="50"/>
      <c r="B36" s="50"/>
      <c r="C36" s="50"/>
      <c r="D36" s="202"/>
      <c r="E36" s="50"/>
      <c r="F36" s="50"/>
      <c r="G36" s="1"/>
      <c r="H36" s="210"/>
      <c r="I36" s="1"/>
      <c r="J36" s="1"/>
      <c r="K36" s="1"/>
      <c r="M36" s="319"/>
      <c r="N36" s="319"/>
      <c r="O36" s="319"/>
      <c r="P36" s="319"/>
      <c r="Q36" s="319"/>
      <c r="R36" s="319"/>
      <c r="S36" s="319"/>
      <c r="T36" s="319"/>
    </row>
    <row r="37" spans="1:20" ht="16.5" customHeight="1" thickBot="1" x14ac:dyDescent="0.35">
      <c r="A37" s="64" t="s">
        <v>84</v>
      </c>
      <c r="B37" s="65"/>
      <c r="C37" s="42"/>
      <c r="D37" s="150" t="s">
        <v>174</v>
      </c>
      <c r="E37" s="151"/>
      <c r="F37" s="293">
        <f>Leistungsumfang!F21</f>
        <v>0</v>
      </c>
      <c r="G37" s="159"/>
      <c r="H37" s="211"/>
      <c r="I37" s="218"/>
      <c r="J37" s="291">
        <f>SUM(Personaleinsatzplan!P19:S19)</f>
        <v>0</v>
      </c>
      <c r="K37" s="219" t="s">
        <v>190</v>
      </c>
      <c r="M37" s="319"/>
      <c r="N37" s="319"/>
      <c r="O37" s="319"/>
      <c r="P37" s="319"/>
      <c r="Q37" s="319"/>
      <c r="R37" s="319"/>
      <c r="S37" s="319"/>
      <c r="T37" s="319"/>
    </row>
    <row r="38" spans="1:20" s="1" customFormat="1" ht="8.25" customHeight="1" x14ac:dyDescent="0.25">
      <c r="A38" s="50"/>
      <c r="B38" s="61"/>
      <c r="C38" s="50"/>
      <c r="D38" s="202"/>
      <c r="E38" s="50"/>
      <c r="F38" s="50"/>
      <c r="H38" s="210"/>
      <c r="M38" s="318"/>
      <c r="N38" s="318"/>
      <c r="O38" s="318"/>
      <c r="P38" s="318"/>
      <c r="Q38" s="318"/>
      <c r="R38" s="318"/>
      <c r="S38" s="318"/>
      <c r="T38" s="318"/>
    </row>
    <row r="39" spans="1:20" s="1" customFormat="1" ht="15" customHeight="1" x14ac:dyDescent="0.25">
      <c r="A39" s="54" t="s">
        <v>260</v>
      </c>
      <c r="B39" s="51" t="s">
        <v>250</v>
      </c>
      <c r="C39" s="50"/>
      <c r="D39" s="203">
        <f>IFERROR(G39/F37,0)</f>
        <v>0</v>
      </c>
      <c r="E39" s="152" t="e">
        <f>G39/$G$43</f>
        <v>#DIV/0!</v>
      </c>
      <c r="F39" s="340"/>
      <c r="G39" s="292" t="e">
        <f>Honorarberechnung!H36</f>
        <v>#DIV/0!</v>
      </c>
      <c r="H39" s="206"/>
      <c r="I39" s="391" t="e">
        <f>IF(OR(G43-J37&gt;1,G43-J37&lt;-1),"Abweichung zwischen h aus PEP und h aus der Honorar-ermittlung beträgt:","")</f>
        <v>#DIV/0!</v>
      </c>
      <c r="J39" s="391"/>
      <c r="K39" s="391"/>
      <c r="M39" s="318"/>
      <c r="N39" s="318"/>
      <c r="O39" s="318"/>
      <c r="P39" s="318"/>
      <c r="Q39" s="318"/>
      <c r="R39" s="318"/>
      <c r="S39" s="318"/>
      <c r="T39" s="318"/>
    </row>
    <row r="40" spans="1:20" s="1" customFormat="1" ht="13.8" x14ac:dyDescent="0.25">
      <c r="A40" s="54" t="s">
        <v>261</v>
      </c>
      <c r="B40" s="51" t="s">
        <v>253</v>
      </c>
      <c r="C40" s="50"/>
      <c r="D40" s="203">
        <f>IFERROR(G40/F37,0)</f>
        <v>0</v>
      </c>
      <c r="E40" s="152" t="e">
        <f>G40/$G$43</f>
        <v>#DIV/0!</v>
      </c>
      <c r="F40" s="340"/>
      <c r="G40" s="292" t="e">
        <f>Honorarberechnung!H37</f>
        <v>#DIV/0!</v>
      </c>
      <c r="H40" s="206"/>
      <c r="I40" s="391"/>
      <c r="J40" s="391"/>
      <c r="K40" s="391"/>
      <c r="M40" s="318"/>
      <c r="N40" s="318"/>
      <c r="O40" s="318"/>
      <c r="P40" s="318"/>
      <c r="Q40" s="318"/>
      <c r="R40" s="318"/>
      <c r="S40" s="318"/>
      <c r="T40" s="318"/>
    </row>
    <row r="41" spans="1:20" s="1" customFormat="1" ht="15.75" customHeight="1" x14ac:dyDescent="0.25">
      <c r="A41" s="54" t="s">
        <v>255</v>
      </c>
      <c r="B41" s="51" t="s">
        <v>251</v>
      </c>
      <c r="C41" s="50"/>
      <c r="D41" s="203">
        <f>IFERROR(G41/F37,0)</f>
        <v>0</v>
      </c>
      <c r="E41" s="152" t="e">
        <f>G41/$G$43</f>
        <v>#DIV/0!</v>
      </c>
      <c r="F41" s="340"/>
      <c r="G41" s="292">
        <f>Honorarberechnung!H20</f>
        <v>0</v>
      </c>
      <c r="H41" s="206"/>
      <c r="I41" s="391"/>
      <c r="J41" s="391"/>
      <c r="K41" s="391"/>
      <c r="M41" s="318"/>
      <c r="N41" s="318"/>
      <c r="O41" s="318"/>
      <c r="P41" s="318"/>
      <c r="Q41" s="318"/>
      <c r="R41" s="318"/>
      <c r="S41" s="318"/>
      <c r="T41" s="318"/>
    </row>
    <row r="42" spans="1:20" s="1" customFormat="1" ht="14.25" hidden="1" customHeight="1" x14ac:dyDescent="0.25">
      <c r="A42" s="58" t="s">
        <v>87</v>
      </c>
      <c r="B42" s="55" t="s">
        <v>76</v>
      </c>
      <c r="C42" s="50"/>
      <c r="D42" s="203">
        <f>IFERROR(G42/F37,0)</f>
        <v>0</v>
      </c>
      <c r="E42" s="152" t="e">
        <f>G42/$G$43</f>
        <v>#DIV/0!</v>
      </c>
      <c r="F42" s="294">
        <v>0</v>
      </c>
      <c r="G42" s="292">
        <f>Honorarberechnung!H25</f>
        <v>0</v>
      </c>
      <c r="H42" s="206"/>
      <c r="I42" s="216"/>
      <c r="J42" s="216"/>
      <c r="M42" s="318"/>
      <c r="N42" s="318"/>
      <c r="O42" s="318"/>
      <c r="P42" s="318"/>
      <c r="Q42" s="318"/>
      <c r="R42" s="318"/>
      <c r="S42" s="318"/>
      <c r="T42" s="318"/>
    </row>
    <row r="43" spans="1:20" s="1" customFormat="1" ht="15" customHeight="1" x14ac:dyDescent="0.25">
      <c r="A43" s="154"/>
      <c r="B43" s="155" t="s">
        <v>175</v>
      </c>
      <c r="C43" s="66"/>
      <c r="E43" s="286" t="e">
        <f>SUM(E39:E42)</f>
        <v>#DIV/0!</v>
      </c>
      <c r="F43" s="156"/>
      <c r="G43" s="204" t="e">
        <f>SUM(G39:G42)</f>
        <v>#DIV/0!</v>
      </c>
      <c r="H43" s="204"/>
      <c r="I43" s="216"/>
      <c r="J43" s="216"/>
      <c r="K43" s="285" t="e">
        <f>ABS(J37/G43-1)</f>
        <v>#DIV/0!</v>
      </c>
      <c r="M43" s="318"/>
      <c r="N43" s="318"/>
      <c r="O43" s="318"/>
      <c r="P43" s="318"/>
      <c r="Q43" s="318"/>
      <c r="R43" s="318"/>
      <c r="S43" s="318"/>
      <c r="T43" s="318"/>
    </row>
    <row r="44" spans="1:20" s="1" customFormat="1" ht="10.5" customHeight="1" x14ac:dyDescent="0.25">
      <c r="A44" s="154"/>
      <c r="B44" s="155"/>
      <c r="C44" s="66"/>
      <c r="E44" s="157"/>
      <c r="F44" s="156"/>
      <c r="G44" s="204"/>
      <c r="H44" s="204"/>
      <c r="I44" s="205"/>
      <c r="J44" s="205"/>
      <c r="K44" s="205"/>
      <c r="M44" s="318"/>
      <c r="N44" s="318"/>
      <c r="O44" s="318"/>
      <c r="P44" s="318"/>
      <c r="Q44" s="318"/>
      <c r="R44" s="318"/>
      <c r="S44" s="318"/>
      <c r="T44" s="318"/>
    </row>
    <row r="45" spans="1:20" s="1" customFormat="1" ht="18" customHeight="1" x14ac:dyDescent="0.25">
      <c r="A45" s="154"/>
      <c r="B45" s="155" t="s">
        <v>198</v>
      </c>
      <c r="C45" s="66"/>
      <c r="E45" s="157"/>
      <c r="F45" s="156"/>
      <c r="G45" s="289" t="e">
        <f>G43*Honorarberechnung!D7</f>
        <v>#DIV/0!</v>
      </c>
      <c r="H45" s="204"/>
      <c r="I45" s="205"/>
      <c r="J45" s="205"/>
      <c r="K45" s="287">
        <f>SUM(Personaleinsatzplan!P11:S11,Personaleinsatzplan!P14:S14,Personaleinsatzplan!P17:S17)</f>
        <v>0</v>
      </c>
      <c r="M45" s="318"/>
      <c r="N45" s="318"/>
      <c r="O45" s="318"/>
      <c r="P45" s="318"/>
      <c r="Q45" s="318"/>
      <c r="R45" s="318"/>
      <c r="S45" s="318"/>
      <c r="T45" s="318"/>
    </row>
    <row r="46" spans="1:20" ht="15.6" thickBot="1" x14ac:dyDescent="0.3">
      <c r="A46" s="50"/>
      <c r="B46" s="50"/>
      <c r="C46" s="50"/>
      <c r="D46" s="202"/>
      <c r="E46" s="50"/>
      <c r="F46" s="50"/>
      <c r="G46" s="1"/>
      <c r="H46" s="210"/>
      <c r="I46" s="1"/>
      <c r="J46" s="1"/>
      <c r="K46" s="1"/>
      <c r="M46" s="319"/>
      <c r="N46" s="319"/>
      <c r="O46" s="319"/>
      <c r="P46" s="319"/>
      <c r="Q46" s="319"/>
      <c r="R46" s="319"/>
      <c r="S46" s="319"/>
      <c r="T46" s="319"/>
    </row>
    <row r="47" spans="1:20" s="1" customFormat="1" ht="16.2" thickBot="1" x14ac:dyDescent="0.35">
      <c r="A47" s="64" t="s">
        <v>85</v>
      </c>
      <c r="B47" s="158"/>
      <c r="C47" s="42"/>
      <c r="D47" s="150" t="s">
        <v>174</v>
      </c>
      <c r="E47" s="151"/>
      <c r="F47" s="293">
        <f>Leistungsumfang!F27</f>
        <v>0</v>
      </c>
      <c r="G47" s="159"/>
      <c r="H47" s="211"/>
      <c r="I47" s="218"/>
      <c r="J47" s="291">
        <f>SUM(Personaleinsatzplan!T19:AA19)</f>
        <v>0</v>
      </c>
      <c r="K47" s="219" t="s">
        <v>190</v>
      </c>
      <c r="M47" s="318"/>
      <c r="N47" s="318"/>
      <c r="O47" s="318"/>
      <c r="P47" s="318"/>
      <c r="Q47" s="318"/>
      <c r="R47" s="318"/>
      <c r="S47" s="318"/>
      <c r="T47" s="318"/>
    </row>
    <row r="48" spans="1:20" s="1" customFormat="1" ht="14.25" customHeight="1" x14ac:dyDescent="0.25">
      <c r="A48" s="50"/>
      <c r="B48" s="50"/>
      <c r="C48" s="50"/>
      <c r="D48" s="202"/>
      <c r="E48" s="50"/>
      <c r="F48" s="50"/>
      <c r="H48" s="210"/>
      <c r="M48" s="318"/>
      <c r="N48" s="318"/>
      <c r="O48" s="318"/>
      <c r="P48" s="318"/>
      <c r="Q48" s="318"/>
      <c r="R48" s="318"/>
      <c r="S48" s="318"/>
      <c r="T48" s="318"/>
    </row>
    <row r="49" spans="1:20" s="1" customFormat="1" ht="13.8" x14ac:dyDescent="0.25">
      <c r="A49" s="56" t="s">
        <v>262</v>
      </c>
      <c r="B49" s="153" t="s">
        <v>252</v>
      </c>
      <c r="C49" s="50"/>
      <c r="D49" s="203">
        <f>IFERROR(G49/F47,0)</f>
        <v>0</v>
      </c>
      <c r="E49" s="152" t="e">
        <f>G49/$G$52</f>
        <v>#DIV/0!</v>
      </c>
      <c r="F49" s="340"/>
      <c r="G49" s="292" t="e">
        <f>Honorarberechnung!H44</f>
        <v>#DIV/0!</v>
      </c>
      <c r="H49" s="206"/>
      <c r="I49" s="391" t="e">
        <f>IF(OR(G52-J47&gt;1,G52-J47&lt;-1),"Abweichung zwischen h aus PEP und h aus der Honorar-ermittlung beträgt:","")</f>
        <v>#DIV/0!</v>
      </c>
      <c r="J49" s="391"/>
      <c r="K49" s="391"/>
      <c r="M49" s="320"/>
      <c r="N49" s="318"/>
      <c r="O49" s="318"/>
      <c r="P49" s="318"/>
      <c r="Q49" s="318"/>
      <c r="R49" s="318"/>
      <c r="S49" s="318"/>
      <c r="T49" s="318"/>
    </row>
    <row r="50" spans="1:20" s="1" customFormat="1" ht="13.8" hidden="1" x14ac:dyDescent="0.25">
      <c r="A50" s="56" t="s">
        <v>86</v>
      </c>
      <c r="B50" s="153" t="s">
        <v>75</v>
      </c>
      <c r="C50" s="50"/>
      <c r="D50" s="203">
        <f>IFERROR(G50/F47,0)</f>
        <v>0</v>
      </c>
      <c r="E50" s="152" t="e">
        <f>G50/$G$52</f>
        <v>#DIV/0!</v>
      </c>
      <c r="F50" s="294">
        <v>8</v>
      </c>
      <c r="G50" s="292" t="e">
        <f>Honorarberechnung!H45</f>
        <v>#DIV/0!</v>
      </c>
      <c r="H50" s="206"/>
      <c r="I50" s="391"/>
      <c r="J50" s="391"/>
      <c r="K50" s="391"/>
      <c r="M50" s="320"/>
      <c r="N50" s="318"/>
      <c r="O50" s="318"/>
      <c r="P50" s="318"/>
      <c r="Q50" s="318"/>
      <c r="R50" s="318"/>
      <c r="S50" s="318"/>
      <c r="T50" s="318"/>
    </row>
    <row r="51" spans="1:20" s="1" customFormat="1" ht="13.8" hidden="1" x14ac:dyDescent="0.25">
      <c r="A51" s="58" t="s">
        <v>87</v>
      </c>
      <c r="B51" s="55" t="s">
        <v>76</v>
      </c>
      <c r="C51" s="50"/>
      <c r="D51" s="203">
        <v>0</v>
      </c>
      <c r="E51" s="152" t="e">
        <f>G51/$G$52</f>
        <v>#DIV/0!</v>
      </c>
      <c r="F51" s="294"/>
      <c r="G51" s="292">
        <f>Honorarberechnung!H26</f>
        <v>0</v>
      </c>
      <c r="H51" s="206"/>
      <c r="I51" s="216"/>
      <c r="J51" s="216"/>
      <c r="M51" s="318"/>
      <c r="N51" s="318"/>
      <c r="O51" s="318"/>
      <c r="P51" s="318"/>
      <c r="Q51" s="318"/>
      <c r="R51" s="318"/>
      <c r="S51" s="318"/>
      <c r="T51" s="318"/>
    </row>
    <row r="52" spans="1:20" s="1" customFormat="1" ht="14.4" x14ac:dyDescent="0.25">
      <c r="A52" s="154"/>
      <c r="B52" s="155" t="s">
        <v>175</v>
      </c>
      <c r="C52" s="66"/>
      <c r="E52" s="286" t="e">
        <f>SUM(E49:E51)</f>
        <v>#DIV/0!</v>
      </c>
      <c r="F52" s="156"/>
      <c r="G52" s="204" t="e">
        <f>SUM(G48:G51)</f>
        <v>#DIV/0!</v>
      </c>
      <c r="H52" s="204"/>
      <c r="K52" s="285" t="e">
        <f>ABS(J47/G52-1)</f>
        <v>#DIV/0!</v>
      </c>
      <c r="M52" s="318"/>
      <c r="N52" s="318"/>
      <c r="O52" s="318"/>
      <c r="P52" s="318"/>
      <c r="Q52" s="318"/>
      <c r="R52" s="318"/>
      <c r="S52" s="318"/>
      <c r="T52" s="318"/>
    </row>
    <row r="53" spans="1:20" s="1" customFormat="1" ht="10.5" customHeight="1" x14ac:dyDescent="0.25">
      <c r="A53" s="154"/>
      <c r="B53" s="155"/>
      <c r="C53" s="66"/>
      <c r="E53" s="157"/>
      <c r="F53" s="156"/>
      <c r="G53" s="204"/>
      <c r="H53" s="204"/>
      <c r="I53" s="205"/>
      <c r="J53" s="205"/>
      <c r="K53" s="205"/>
      <c r="M53" s="318"/>
      <c r="N53" s="318"/>
      <c r="O53" s="318"/>
      <c r="P53" s="318"/>
      <c r="Q53" s="318"/>
      <c r="R53" s="318"/>
      <c r="S53" s="318"/>
      <c r="T53" s="318"/>
    </row>
    <row r="54" spans="1:20" s="1" customFormat="1" ht="18" customHeight="1" x14ac:dyDescent="0.25">
      <c r="A54" s="154"/>
      <c r="B54" s="155" t="s">
        <v>199</v>
      </c>
      <c r="C54" s="66"/>
      <c r="E54" s="157"/>
      <c r="F54" s="156"/>
      <c r="G54" s="289" t="e">
        <f>G52*Honorarberechnung!D7</f>
        <v>#DIV/0!</v>
      </c>
      <c r="H54" s="204"/>
      <c r="I54" s="205"/>
      <c r="J54" s="205"/>
      <c r="K54" s="287">
        <f>SUM(Personaleinsatzplan!T11:AA11,Personaleinsatzplan!T14:AA14,Personaleinsatzplan!T17:AA17)</f>
        <v>0</v>
      </c>
      <c r="M54" s="318"/>
      <c r="N54" s="318"/>
      <c r="O54" s="318"/>
      <c r="P54" s="318"/>
      <c r="Q54" s="318"/>
      <c r="R54" s="318"/>
      <c r="S54" s="318"/>
      <c r="T54" s="318"/>
    </row>
    <row r="55" spans="1:20" s="1" customFormat="1" ht="14.4" thickBot="1" x14ac:dyDescent="0.3">
      <c r="A55" s="50"/>
      <c r="B55" s="50"/>
      <c r="C55" s="50"/>
      <c r="D55" s="202"/>
      <c r="E55" s="50"/>
      <c r="F55" s="50"/>
      <c r="H55" s="210"/>
      <c r="M55" s="318"/>
      <c r="N55" s="318"/>
      <c r="O55" s="318"/>
      <c r="P55" s="318"/>
      <c r="Q55" s="318"/>
      <c r="R55" s="318"/>
      <c r="S55" s="318"/>
      <c r="T55" s="318"/>
    </row>
    <row r="56" spans="1:20" s="85" customFormat="1" ht="16.2" thickBot="1" x14ac:dyDescent="0.35">
      <c r="A56" s="64" t="s">
        <v>176</v>
      </c>
      <c r="B56" s="88"/>
      <c r="C56" s="42"/>
      <c r="D56" s="150" t="s">
        <v>174</v>
      </c>
      <c r="E56" s="151"/>
      <c r="F56" s="293">
        <f>Leistungsumfang!F33</f>
        <v>0</v>
      </c>
      <c r="G56" s="159"/>
      <c r="H56" s="211"/>
      <c r="I56" s="218"/>
      <c r="J56" s="291">
        <f>SUM(Personaleinsatzplan!AB19:AD19)</f>
        <v>0</v>
      </c>
      <c r="K56" s="219" t="s">
        <v>190</v>
      </c>
      <c r="M56" s="321"/>
      <c r="N56" s="321"/>
      <c r="O56" s="321"/>
      <c r="P56" s="321"/>
      <c r="Q56" s="321"/>
      <c r="R56" s="321"/>
      <c r="S56" s="321"/>
      <c r="T56" s="321"/>
    </row>
    <row r="57" spans="1:20" s="85" customFormat="1" ht="15.75" customHeight="1" x14ac:dyDescent="0.25">
      <c r="A57" s="50"/>
      <c r="B57" s="50"/>
      <c r="C57" s="50"/>
      <c r="D57" s="202"/>
      <c r="E57" s="50"/>
      <c r="F57" s="50"/>
      <c r="G57" s="1"/>
      <c r="H57" s="210"/>
      <c r="I57" s="1"/>
      <c r="J57" s="1"/>
      <c r="K57" s="1"/>
      <c r="M57" s="321"/>
      <c r="N57" s="321"/>
      <c r="O57" s="321"/>
      <c r="P57" s="321"/>
      <c r="Q57" s="321"/>
      <c r="R57" s="321"/>
      <c r="S57" s="321"/>
      <c r="T57" s="321"/>
    </row>
    <row r="58" spans="1:20" ht="15" customHeight="1" x14ac:dyDescent="0.25">
      <c r="A58" s="341" t="s">
        <v>256</v>
      </c>
      <c r="B58" s="55" t="s">
        <v>246</v>
      </c>
      <c r="C58" s="50"/>
      <c r="D58" s="203">
        <f>IFERROR(G58/F56,0)</f>
        <v>0</v>
      </c>
      <c r="E58" s="152" t="e">
        <f>G58/$G$60</f>
        <v>#DIV/0!</v>
      </c>
      <c r="F58" s="340"/>
      <c r="G58" s="292">
        <f>Honorarberechnung!H21</f>
        <v>0</v>
      </c>
      <c r="H58" s="206"/>
      <c r="I58" s="391" t="str">
        <f>IF(OR(G60-J56&gt;1,G60-J56&lt;-1),"Abweichung zwischen h aus PEP und h aus der Honorar-ermittlung beträgt:","")</f>
        <v/>
      </c>
      <c r="J58" s="391"/>
      <c r="K58" s="391"/>
      <c r="N58" s="319"/>
      <c r="O58" s="319"/>
      <c r="P58" s="319"/>
      <c r="Q58" s="319"/>
      <c r="R58" s="319"/>
      <c r="S58" s="319"/>
      <c r="T58" s="319"/>
    </row>
    <row r="59" spans="1:20" hidden="1" x14ac:dyDescent="0.25">
      <c r="A59" s="58" t="s">
        <v>87</v>
      </c>
      <c r="B59" s="55" t="s">
        <v>76</v>
      </c>
      <c r="C59" s="50"/>
      <c r="D59" s="203">
        <f>IFERROR(G59/F56,0)</f>
        <v>0</v>
      </c>
      <c r="E59" s="152" t="e">
        <f>G59/$G$60</f>
        <v>#DIV/0!</v>
      </c>
      <c r="F59" s="294"/>
      <c r="G59" s="292">
        <f>Honorarberechnung!H27</f>
        <v>0</v>
      </c>
      <c r="H59" s="206"/>
      <c r="I59" s="391"/>
      <c r="J59" s="391"/>
      <c r="K59" s="391"/>
      <c r="M59" s="318"/>
      <c r="N59" s="318"/>
      <c r="O59" s="319"/>
      <c r="P59" s="319"/>
      <c r="Q59" s="319"/>
      <c r="R59" s="319"/>
      <c r="S59" s="319"/>
      <c r="T59" s="319"/>
    </row>
    <row r="60" spans="1:20" x14ac:dyDescent="0.25">
      <c r="A60" s="160"/>
      <c r="B60" s="155" t="s">
        <v>175</v>
      </c>
      <c r="C60" s="66"/>
      <c r="E60" s="286" t="e">
        <f>SUM(E58:E59)</f>
        <v>#DIV/0!</v>
      </c>
      <c r="F60" s="156"/>
      <c r="G60" s="156">
        <f>SUM(G58:G59)</f>
        <v>0</v>
      </c>
      <c r="H60" s="204"/>
      <c r="I60" s="391"/>
      <c r="J60" s="391"/>
      <c r="K60" s="391"/>
      <c r="M60" s="319"/>
      <c r="N60" s="319"/>
      <c r="O60" s="319"/>
      <c r="P60" s="319"/>
      <c r="Q60" s="319"/>
      <c r="R60" s="319"/>
      <c r="S60" s="319"/>
      <c r="T60" s="319"/>
    </row>
    <row r="61" spans="1:20" x14ac:dyDescent="0.25">
      <c r="A61" s="160"/>
      <c r="B61" s="155"/>
      <c r="C61" s="66"/>
      <c r="E61" s="157"/>
      <c r="F61" s="156"/>
      <c r="G61" s="156"/>
      <c r="H61" s="204"/>
      <c r="I61" s="216"/>
      <c r="J61" s="216"/>
      <c r="K61" s="285" t="e">
        <f>ABS(J56/G60-1)</f>
        <v>#DIV/0!</v>
      </c>
      <c r="M61" s="319"/>
      <c r="N61" s="319"/>
      <c r="O61" s="319"/>
      <c r="P61" s="319"/>
      <c r="Q61" s="319"/>
      <c r="R61" s="319"/>
      <c r="S61" s="319"/>
      <c r="T61" s="319"/>
    </row>
    <row r="62" spans="1:20" s="1" customFormat="1" ht="10.5" customHeight="1" x14ac:dyDescent="0.25">
      <c r="A62" s="154"/>
      <c r="B62" s="155"/>
      <c r="C62" s="66"/>
      <c r="E62" s="157"/>
      <c r="F62" s="156"/>
      <c r="G62" s="204"/>
      <c r="H62" s="204"/>
      <c r="I62" s="216"/>
      <c r="J62" s="216"/>
      <c r="K62" s="216"/>
      <c r="M62" s="318"/>
      <c r="N62" s="318"/>
      <c r="O62" s="318"/>
      <c r="P62" s="318"/>
      <c r="Q62" s="318"/>
      <c r="R62" s="318"/>
      <c r="S62" s="318"/>
      <c r="T62" s="318"/>
    </row>
    <row r="63" spans="1:20" s="1" customFormat="1" ht="18" customHeight="1" x14ac:dyDescent="0.25">
      <c r="A63" s="154"/>
      <c r="B63" s="155" t="s">
        <v>200</v>
      </c>
      <c r="C63" s="66"/>
      <c r="E63" s="157"/>
      <c r="F63" s="156"/>
      <c r="G63" s="289">
        <f>G60*Honorarberechnung!D7</f>
        <v>0</v>
      </c>
      <c r="H63" s="204"/>
      <c r="I63" s="205"/>
      <c r="J63" s="205"/>
      <c r="K63" s="287">
        <f>SUM(Personaleinsatzplan!AB11:AD11,Personaleinsatzplan!AB14:AD14,Personaleinsatzplan!AB17:AD17)</f>
        <v>0</v>
      </c>
      <c r="M63" s="318"/>
      <c r="N63" s="318"/>
      <c r="O63" s="318"/>
      <c r="P63" s="318"/>
      <c r="Q63" s="318"/>
      <c r="R63" s="318"/>
      <c r="S63" s="318"/>
      <c r="T63" s="318"/>
    </row>
    <row r="64" spans="1:20" s="1" customFormat="1" ht="10.5" customHeight="1" x14ac:dyDescent="0.25">
      <c r="A64" s="154"/>
      <c r="B64" s="155"/>
      <c r="C64" s="66"/>
      <c r="E64" s="157"/>
      <c r="F64" s="156"/>
      <c r="G64" s="204"/>
      <c r="H64" s="204"/>
      <c r="I64" s="205"/>
      <c r="J64" s="205"/>
      <c r="K64" s="205"/>
      <c r="M64" s="318"/>
      <c r="N64" s="318"/>
      <c r="O64" s="318"/>
      <c r="P64" s="318"/>
      <c r="Q64" s="318"/>
      <c r="R64" s="318"/>
      <c r="S64" s="318"/>
      <c r="T64" s="318"/>
    </row>
    <row r="65" spans="1:20" s="1" customFormat="1" ht="18" customHeight="1" x14ac:dyDescent="0.25">
      <c r="A65" s="154"/>
      <c r="B65" s="155" t="s">
        <v>237</v>
      </c>
      <c r="C65" s="66"/>
      <c r="E65" s="157"/>
      <c r="F65" s="156"/>
      <c r="G65" s="290" t="e">
        <f>SUM(G25,G35,G45,G54,G63)</f>
        <v>#DIV/0!</v>
      </c>
      <c r="H65" s="204"/>
      <c r="I65" s="205"/>
      <c r="J65" s="205"/>
      <c r="K65" s="288">
        <f>SUM(K63,K54,K45,K35,K25)</f>
        <v>0</v>
      </c>
      <c r="M65" s="318"/>
      <c r="N65" s="318"/>
      <c r="O65" s="318"/>
      <c r="P65" s="318"/>
      <c r="Q65" s="318"/>
      <c r="R65" s="318"/>
      <c r="S65" s="318"/>
      <c r="T65" s="318"/>
    </row>
    <row r="66" spans="1:20" s="1" customFormat="1" ht="10.5" customHeight="1" x14ac:dyDescent="0.25">
      <c r="A66" s="154"/>
      <c r="B66" s="155"/>
      <c r="C66" s="66"/>
      <c r="E66" s="157"/>
      <c r="F66" s="156"/>
      <c r="G66" s="204"/>
      <c r="H66" s="204"/>
      <c r="I66" s="216"/>
      <c r="J66" s="216"/>
      <c r="K66" s="216"/>
      <c r="M66" s="318"/>
      <c r="N66" s="318"/>
      <c r="O66" s="318"/>
      <c r="P66" s="318"/>
      <c r="Q66" s="318"/>
      <c r="R66" s="318"/>
      <c r="S66" s="318"/>
      <c r="T66" s="318"/>
    </row>
    <row r="67" spans="1:20" s="1" customFormat="1" ht="18" customHeight="1" x14ac:dyDescent="0.25">
      <c r="A67" s="154"/>
      <c r="B67" s="155" t="s">
        <v>240</v>
      </c>
      <c r="C67" s="66"/>
      <c r="E67" s="157"/>
      <c r="F67" s="156"/>
      <c r="G67" s="309"/>
      <c r="H67" s="204"/>
      <c r="I67" s="216"/>
      <c r="J67" s="216"/>
      <c r="K67" s="288">
        <f>Personaleinsatzplan!AE23+Personaleinsatzplan!AE25</f>
        <v>0</v>
      </c>
      <c r="L67" s="327" t="s">
        <v>243</v>
      </c>
      <c r="M67" s="318"/>
      <c r="N67" s="318"/>
      <c r="O67" s="318"/>
      <c r="P67" s="318"/>
      <c r="Q67" s="318"/>
      <c r="R67" s="318"/>
      <c r="S67" s="318"/>
      <c r="T67" s="318"/>
    </row>
    <row r="68" spans="1:20" s="1" customFormat="1" ht="18" customHeight="1" x14ac:dyDescent="0.25">
      <c r="A68" s="154"/>
      <c r="B68" s="155"/>
      <c r="C68" s="66"/>
      <c r="E68" s="157"/>
      <c r="F68" s="156"/>
      <c r="G68" s="204"/>
      <c r="H68" s="204"/>
      <c r="I68" s="205"/>
      <c r="J68" s="205"/>
      <c r="K68" s="205"/>
      <c r="M68" s="318"/>
      <c r="N68" s="318"/>
      <c r="O68" s="318"/>
      <c r="P68" s="318"/>
      <c r="Q68" s="318"/>
      <c r="R68" s="318"/>
      <c r="S68" s="318"/>
      <c r="T68" s="318"/>
    </row>
    <row r="69" spans="1:20" s="1" customFormat="1" ht="18" customHeight="1" x14ac:dyDescent="0.25">
      <c r="A69" s="154"/>
      <c r="B69" s="225" t="s">
        <v>238</v>
      </c>
      <c r="C69" s="66"/>
      <c r="E69" s="157"/>
      <c r="F69" s="156"/>
      <c r="G69" s="204"/>
      <c r="H69" s="204"/>
      <c r="I69" s="205"/>
      <c r="J69" s="205"/>
      <c r="K69" s="289" t="e">
        <f>G65</f>
        <v>#DIV/0!</v>
      </c>
      <c r="M69" s="318"/>
      <c r="N69" s="318"/>
      <c r="O69" s="318"/>
      <c r="P69" s="318"/>
      <c r="Q69" s="318"/>
      <c r="R69" s="318"/>
      <c r="S69" s="318"/>
      <c r="T69" s="318"/>
    </row>
    <row r="70" spans="1:20" x14ac:dyDescent="0.25">
      <c r="A70" s="66"/>
      <c r="B70" s="226" t="s">
        <v>239</v>
      </c>
      <c r="C70" s="220"/>
      <c r="D70" s="220"/>
      <c r="E70" s="220"/>
      <c r="F70" s="220"/>
      <c r="G70" s="221"/>
      <c r="H70" s="222"/>
      <c r="I70" s="223"/>
      <c r="J70" s="223"/>
      <c r="K70" s="289">
        <f>K65+K67</f>
        <v>0</v>
      </c>
      <c r="M70" s="319"/>
      <c r="N70" s="319"/>
      <c r="O70" s="319"/>
      <c r="P70" s="319"/>
      <c r="Q70" s="319"/>
      <c r="R70" s="319"/>
      <c r="S70" s="319"/>
      <c r="T70" s="319"/>
    </row>
    <row r="71" spans="1:20" x14ac:dyDescent="0.25">
      <c r="A71" s="66"/>
      <c r="B71" s="224" t="s">
        <v>192</v>
      </c>
      <c r="C71" s="66"/>
      <c r="D71" s="66"/>
      <c r="E71" s="66"/>
      <c r="F71" s="66"/>
      <c r="G71" s="85"/>
      <c r="H71" s="212"/>
      <c r="I71" s="205"/>
      <c r="J71" s="227" t="s">
        <v>191</v>
      </c>
      <c r="K71" s="290" t="e">
        <f>ABS(K70-K69)</f>
        <v>#DIV/0!</v>
      </c>
      <c r="M71" s="319"/>
      <c r="N71" s="319"/>
      <c r="O71" s="319"/>
      <c r="P71" s="319"/>
      <c r="Q71" s="319"/>
      <c r="R71" s="319"/>
      <c r="S71" s="319"/>
      <c r="T71" s="319"/>
    </row>
    <row r="72" spans="1:20" ht="5.25" customHeight="1" x14ac:dyDescent="0.25">
      <c r="A72" s="66"/>
      <c r="B72" s="217"/>
      <c r="C72" s="66"/>
      <c r="D72" s="66"/>
      <c r="E72" s="66"/>
      <c r="F72" s="66"/>
      <c r="G72" s="85"/>
      <c r="H72" s="212"/>
      <c r="I72" s="205"/>
      <c r="J72" s="205"/>
      <c r="K72" s="205"/>
      <c r="M72" s="319"/>
      <c r="N72" s="319"/>
      <c r="O72" s="319"/>
      <c r="P72" s="319"/>
      <c r="Q72" s="319"/>
      <c r="R72" s="319"/>
      <c r="S72" s="319"/>
      <c r="T72" s="319"/>
    </row>
    <row r="73" spans="1:20" x14ac:dyDescent="0.25">
      <c r="A73" s="40" t="s">
        <v>244</v>
      </c>
    </row>
  </sheetData>
  <mergeCells count="17">
    <mergeCell ref="B13:B16"/>
    <mergeCell ref="A13:A16"/>
    <mergeCell ref="I20:K22"/>
    <mergeCell ref="I13:K15"/>
    <mergeCell ref="I29:K31"/>
    <mergeCell ref="I58:K60"/>
    <mergeCell ref="D11:E11"/>
    <mergeCell ref="I16:K16"/>
    <mergeCell ref="D13:G13"/>
    <mergeCell ref="D3:K3"/>
    <mergeCell ref="D4:K4"/>
    <mergeCell ref="D7:E7"/>
    <mergeCell ref="D8:E8"/>
    <mergeCell ref="D9:E9"/>
    <mergeCell ref="D10:E10"/>
    <mergeCell ref="I49:K50"/>
    <mergeCell ref="I39:K41"/>
  </mergeCells>
  <pageMargins left="0.7" right="0.7" top="0.78740157499999996" bottom="0.78740157499999996" header="0.3" footer="0.3"/>
  <pageSetup paperSize="9" fitToHeight="0" orientation="landscape" r:id="rId1"/>
  <ignoredErrors>
    <ignoredError sqref="A50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showGridLines="0" zoomScaleNormal="100" workbookViewId="0"/>
  </sheetViews>
  <sheetFormatPr baseColWidth="10" defaultColWidth="11.44140625" defaultRowHeight="13.2" x14ac:dyDescent="0.25"/>
  <cols>
    <col min="1" max="1" width="12.44140625" style="243" customWidth="1"/>
    <col min="2" max="2" width="5.109375" style="243" customWidth="1"/>
    <col min="3" max="3" width="7.109375" style="243" customWidth="1"/>
    <col min="4" max="6" width="11.44140625" style="243"/>
    <col min="7" max="7" width="2" style="243" customWidth="1"/>
    <col min="8" max="8" width="9.109375" style="243" bestFit="1" customWidth="1"/>
    <col min="9" max="9" width="2" style="243" bestFit="1" customWidth="1"/>
    <col min="10" max="10" width="10.88671875" style="243" bestFit="1" customWidth="1"/>
    <col min="11" max="11" width="2.109375" style="243" bestFit="1" customWidth="1"/>
    <col min="12" max="12" width="11.6640625" style="243" bestFit="1" customWidth="1"/>
    <col min="13" max="13" width="2.109375" style="243" customWidth="1"/>
    <col min="14" max="14" width="14.44140625" style="243" bestFit="1" customWidth="1"/>
    <col min="15" max="16384" width="11.44140625" style="243"/>
  </cols>
  <sheetData>
    <row r="1" spans="1:15" s="239" customFormat="1" ht="17.399999999999999" x14ac:dyDescent="0.3">
      <c r="A1" s="237" t="s">
        <v>209</v>
      </c>
      <c r="B1" s="238"/>
      <c r="C1" s="238"/>
      <c r="D1" s="238"/>
      <c r="E1" s="238"/>
      <c r="F1" s="238"/>
      <c r="G1" s="238"/>
    </row>
    <row r="2" spans="1:15" s="239" customFormat="1" ht="17.399999999999999" x14ac:dyDescent="0.3">
      <c r="A2" s="237"/>
      <c r="B2" s="238"/>
      <c r="C2" s="238"/>
      <c r="D2" s="238"/>
      <c r="E2" s="238"/>
      <c r="F2" s="238"/>
      <c r="G2" s="238"/>
    </row>
    <row r="3" spans="1:15" s="241" customFormat="1" ht="15.6" x14ac:dyDescent="0.3">
      <c r="A3" s="240" t="s">
        <v>61</v>
      </c>
      <c r="B3" s="240"/>
      <c r="C3" s="240"/>
      <c r="D3" s="426"/>
      <c r="E3" s="427"/>
      <c r="F3" s="427"/>
      <c r="G3" s="427"/>
      <c r="H3" s="427"/>
      <c r="I3" s="427"/>
      <c r="J3" s="427"/>
      <c r="K3" s="427"/>
      <c r="L3" s="427"/>
      <c r="M3" s="427"/>
      <c r="N3" s="428"/>
    </row>
    <row r="4" spans="1:15" s="241" customFormat="1" ht="15.6" x14ac:dyDescent="0.3">
      <c r="A4" s="240" t="s">
        <v>62</v>
      </c>
      <c r="B4" s="240"/>
      <c r="C4" s="240"/>
      <c r="D4" s="429"/>
      <c r="E4" s="430"/>
      <c r="F4" s="430"/>
      <c r="G4" s="430"/>
      <c r="H4" s="430"/>
      <c r="I4" s="430"/>
      <c r="J4" s="430"/>
      <c r="K4" s="430"/>
      <c r="L4" s="430"/>
      <c r="M4" s="430"/>
      <c r="N4" s="431"/>
    </row>
    <row r="7" spans="1:15" ht="16.5" customHeight="1" x14ac:dyDescent="0.3">
      <c r="A7" s="419" t="s">
        <v>213</v>
      </c>
      <c r="B7" s="421" t="s">
        <v>268</v>
      </c>
      <c r="C7" s="421"/>
      <c r="D7" s="421"/>
      <c r="E7" s="421"/>
      <c r="F7" s="422"/>
      <c r="G7" s="242"/>
      <c r="H7" s="244" t="s">
        <v>190</v>
      </c>
      <c r="I7" s="425" t="s">
        <v>211</v>
      </c>
      <c r="J7" s="244" t="s">
        <v>210</v>
      </c>
      <c r="K7" s="432" t="s">
        <v>212</v>
      </c>
      <c r="L7" s="259"/>
      <c r="M7" s="433"/>
      <c r="N7" s="434" t="s">
        <v>2</v>
      </c>
      <c r="O7" s="242"/>
    </row>
    <row r="8" spans="1:15" ht="13.8" x14ac:dyDescent="0.25">
      <c r="A8" s="420"/>
      <c r="B8" s="423"/>
      <c r="C8" s="423"/>
      <c r="D8" s="423"/>
      <c r="E8" s="423"/>
      <c r="F8" s="424"/>
      <c r="G8" s="242"/>
      <c r="H8" s="245"/>
      <c r="I8" s="425"/>
      <c r="J8" s="246"/>
      <c r="K8" s="432"/>
      <c r="L8" s="258"/>
      <c r="M8" s="433"/>
      <c r="N8" s="435"/>
      <c r="O8" s="242"/>
    </row>
    <row r="9" spans="1:15" ht="6.75" customHeight="1" x14ac:dyDescent="0.25">
      <c r="A9" s="242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8"/>
      <c r="N9" s="249"/>
      <c r="O9" s="242"/>
    </row>
    <row r="10" spans="1:15" ht="17.25" customHeight="1" x14ac:dyDescent="0.3">
      <c r="A10" s="419" t="s">
        <v>217</v>
      </c>
      <c r="B10" s="421" t="s">
        <v>215</v>
      </c>
      <c r="C10" s="421"/>
      <c r="D10" s="421"/>
      <c r="E10" s="421"/>
      <c r="F10" s="422"/>
      <c r="G10" s="242"/>
      <c r="H10" s="244" t="s">
        <v>202</v>
      </c>
      <c r="I10" s="425" t="s">
        <v>211</v>
      </c>
      <c r="J10" s="244" t="s">
        <v>216</v>
      </c>
      <c r="K10" s="425" t="s">
        <v>211</v>
      </c>
      <c r="L10" s="244" t="s">
        <v>210</v>
      </c>
      <c r="M10" s="432" t="s">
        <v>212</v>
      </c>
      <c r="N10" s="434" t="s">
        <v>2</v>
      </c>
      <c r="O10" s="242"/>
    </row>
    <row r="11" spans="1:15" ht="13.8" x14ac:dyDescent="0.25">
      <c r="A11" s="420"/>
      <c r="B11" s="423"/>
      <c r="C11" s="423"/>
      <c r="D11" s="423"/>
      <c r="E11" s="423"/>
      <c r="F11" s="424"/>
      <c r="G11" s="242"/>
      <c r="H11" s="245"/>
      <c r="I11" s="425"/>
      <c r="J11" s="246"/>
      <c r="K11" s="425"/>
      <c r="L11" s="247"/>
      <c r="M11" s="432"/>
      <c r="N11" s="435"/>
      <c r="O11" s="242"/>
    </row>
    <row r="12" spans="1:15" ht="6" customHeight="1" x14ac:dyDescent="0.25">
      <c r="A12" s="242"/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8"/>
      <c r="N12" s="249"/>
      <c r="O12" s="242"/>
    </row>
    <row r="13" spans="1:15" ht="15.75" customHeight="1" x14ac:dyDescent="0.3">
      <c r="A13" s="419" t="s">
        <v>218</v>
      </c>
      <c r="B13" s="421" t="s">
        <v>264</v>
      </c>
      <c r="C13" s="421"/>
      <c r="D13" s="421"/>
      <c r="E13" s="421"/>
      <c r="F13" s="422"/>
      <c r="G13" s="242"/>
      <c r="H13" s="244" t="s">
        <v>202</v>
      </c>
      <c r="I13" s="425" t="s">
        <v>211</v>
      </c>
      <c r="J13" s="244" t="s">
        <v>216</v>
      </c>
      <c r="K13" s="425" t="s">
        <v>211</v>
      </c>
      <c r="L13" s="244" t="s">
        <v>210</v>
      </c>
      <c r="M13" s="432" t="s">
        <v>212</v>
      </c>
      <c r="N13" s="434" t="s">
        <v>2</v>
      </c>
      <c r="O13" s="242"/>
    </row>
    <row r="14" spans="1:15" ht="13.8" x14ac:dyDescent="0.25">
      <c r="A14" s="420"/>
      <c r="B14" s="423"/>
      <c r="C14" s="423"/>
      <c r="D14" s="423"/>
      <c r="E14" s="423"/>
      <c r="F14" s="424"/>
      <c r="G14" s="242"/>
      <c r="H14" s="245"/>
      <c r="I14" s="425"/>
      <c r="J14" s="246"/>
      <c r="K14" s="425"/>
      <c r="L14" s="247"/>
      <c r="M14" s="432"/>
      <c r="N14" s="435"/>
      <c r="O14" s="242"/>
    </row>
    <row r="15" spans="1:15" ht="6" customHeight="1" x14ac:dyDescent="0.25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8"/>
      <c r="N15" s="249"/>
      <c r="O15" s="242"/>
    </row>
    <row r="16" spans="1:15" ht="15.75" customHeight="1" x14ac:dyDescent="0.3">
      <c r="A16" s="419" t="s">
        <v>219</v>
      </c>
      <c r="B16" s="421" t="s">
        <v>265</v>
      </c>
      <c r="C16" s="421"/>
      <c r="D16" s="421"/>
      <c r="E16" s="421"/>
      <c r="F16" s="422"/>
      <c r="G16" s="242"/>
      <c r="H16" s="244" t="s">
        <v>202</v>
      </c>
      <c r="I16" s="425" t="s">
        <v>211</v>
      </c>
      <c r="J16" s="244" t="s">
        <v>216</v>
      </c>
      <c r="K16" s="425" t="s">
        <v>211</v>
      </c>
      <c r="L16" s="244" t="s">
        <v>210</v>
      </c>
      <c r="M16" s="432" t="s">
        <v>212</v>
      </c>
      <c r="N16" s="434" t="s">
        <v>2</v>
      </c>
      <c r="O16" s="242"/>
    </row>
    <row r="17" spans="1:15" ht="13.8" x14ac:dyDescent="0.25">
      <c r="A17" s="420"/>
      <c r="B17" s="423"/>
      <c r="C17" s="423"/>
      <c r="D17" s="423"/>
      <c r="E17" s="423"/>
      <c r="F17" s="424"/>
      <c r="G17" s="242"/>
      <c r="H17" s="245"/>
      <c r="I17" s="425"/>
      <c r="J17" s="246"/>
      <c r="K17" s="425"/>
      <c r="L17" s="247"/>
      <c r="M17" s="432"/>
      <c r="N17" s="435"/>
      <c r="O17" s="242"/>
    </row>
    <row r="18" spans="1:15" ht="6.75" customHeight="1" x14ac:dyDescent="0.25">
      <c r="A18" s="242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8"/>
      <c r="N18" s="249"/>
      <c r="O18" s="242"/>
    </row>
    <row r="19" spans="1:15" ht="17.25" customHeight="1" x14ac:dyDescent="0.3">
      <c r="A19" s="419" t="s">
        <v>220</v>
      </c>
      <c r="B19" s="421" t="s">
        <v>269</v>
      </c>
      <c r="C19" s="421"/>
      <c r="D19" s="421"/>
      <c r="E19" s="421"/>
      <c r="F19" s="422"/>
      <c r="G19" s="242"/>
      <c r="H19" s="244" t="s">
        <v>202</v>
      </c>
      <c r="I19" s="425" t="s">
        <v>211</v>
      </c>
      <c r="J19" s="244" t="s">
        <v>216</v>
      </c>
      <c r="K19" s="425" t="s">
        <v>211</v>
      </c>
      <c r="L19" s="244" t="s">
        <v>210</v>
      </c>
      <c r="M19" s="432" t="s">
        <v>212</v>
      </c>
      <c r="N19" s="434" t="s">
        <v>2</v>
      </c>
      <c r="O19" s="242"/>
    </row>
    <row r="20" spans="1:15" ht="13.8" x14ac:dyDescent="0.25">
      <c r="A20" s="420"/>
      <c r="B20" s="423"/>
      <c r="C20" s="423"/>
      <c r="D20" s="423"/>
      <c r="E20" s="423"/>
      <c r="F20" s="424"/>
      <c r="G20" s="242"/>
      <c r="H20" s="245"/>
      <c r="I20" s="425"/>
      <c r="J20" s="246"/>
      <c r="K20" s="425"/>
      <c r="L20" s="247"/>
      <c r="M20" s="432"/>
      <c r="N20" s="435"/>
      <c r="O20" s="242"/>
    </row>
    <row r="21" spans="1:15" ht="6" customHeight="1" x14ac:dyDescent="0.25">
      <c r="A21" s="242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8"/>
      <c r="N21" s="249"/>
      <c r="O21" s="242"/>
    </row>
    <row r="22" spans="1:15" ht="15.75" customHeight="1" x14ac:dyDescent="0.3">
      <c r="A22" s="436" t="s">
        <v>273</v>
      </c>
      <c r="B22" s="421" t="s">
        <v>270</v>
      </c>
      <c r="C22" s="421"/>
      <c r="D22" s="421"/>
      <c r="E22" s="421"/>
      <c r="F22" s="422"/>
      <c r="G22" s="242"/>
      <c r="H22" s="244" t="s">
        <v>202</v>
      </c>
      <c r="I22" s="425" t="s">
        <v>211</v>
      </c>
      <c r="J22" s="244" t="s">
        <v>216</v>
      </c>
      <c r="K22" s="425" t="s">
        <v>211</v>
      </c>
      <c r="L22" s="244" t="s">
        <v>210</v>
      </c>
      <c r="M22" s="432" t="s">
        <v>212</v>
      </c>
      <c r="N22" s="434" t="s">
        <v>2</v>
      </c>
      <c r="O22" s="242"/>
    </row>
    <row r="23" spans="1:15" ht="13.8" x14ac:dyDescent="0.25">
      <c r="A23" s="437"/>
      <c r="B23" s="423"/>
      <c r="C23" s="423"/>
      <c r="D23" s="423"/>
      <c r="E23" s="423"/>
      <c r="F23" s="424"/>
      <c r="G23" s="242"/>
      <c r="H23" s="245"/>
      <c r="I23" s="425"/>
      <c r="J23" s="246"/>
      <c r="K23" s="425"/>
      <c r="L23" s="247"/>
      <c r="M23" s="432"/>
      <c r="N23" s="435"/>
      <c r="O23" s="242"/>
    </row>
    <row r="24" spans="1:15" ht="6" customHeight="1" x14ac:dyDescent="0.25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8"/>
      <c r="N24" s="249"/>
      <c r="O24" s="242"/>
    </row>
    <row r="25" spans="1:15" ht="15.75" customHeight="1" x14ac:dyDescent="0.3">
      <c r="A25" s="436" t="s">
        <v>274</v>
      </c>
      <c r="B25" s="421" t="s">
        <v>271</v>
      </c>
      <c r="C25" s="421"/>
      <c r="D25" s="421"/>
      <c r="E25" s="421"/>
      <c r="F25" s="422"/>
      <c r="G25" s="242"/>
      <c r="H25" s="244" t="s">
        <v>190</v>
      </c>
      <c r="I25" s="425" t="s">
        <v>211</v>
      </c>
      <c r="J25" s="244" t="s">
        <v>210</v>
      </c>
      <c r="K25" s="432" t="s">
        <v>212</v>
      </c>
      <c r="L25" s="259"/>
      <c r="M25" s="433"/>
      <c r="N25" s="434" t="s">
        <v>2</v>
      </c>
      <c r="O25" s="242"/>
    </row>
    <row r="26" spans="1:15" ht="13.8" x14ac:dyDescent="0.25">
      <c r="A26" s="437"/>
      <c r="B26" s="423"/>
      <c r="C26" s="423"/>
      <c r="D26" s="423"/>
      <c r="E26" s="423"/>
      <c r="F26" s="424"/>
      <c r="G26" s="242"/>
      <c r="H26" s="245"/>
      <c r="I26" s="425"/>
      <c r="J26" s="246"/>
      <c r="K26" s="432"/>
      <c r="L26" s="258"/>
      <c r="M26" s="433"/>
      <c r="N26" s="435"/>
      <c r="O26" s="242"/>
    </row>
    <row r="27" spans="1:15" ht="6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8"/>
      <c r="N27" s="249"/>
      <c r="O27" s="242"/>
    </row>
    <row r="28" spans="1:15" ht="15.75" customHeight="1" x14ac:dyDescent="0.3">
      <c r="A28" s="419" t="s">
        <v>275</v>
      </c>
      <c r="B28" s="421" t="s">
        <v>266</v>
      </c>
      <c r="C28" s="421"/>
      <c r="D28" s="421"/>
      <c r="E28" s="421"/>
      <c r="F28" s="422"/>
      <c r="G28" s="242"/>
      <c r="H28" s="244" t="s">
        <v>167</v>
      </c>
      <c r="I28" s="425" t="s">
        <v>211</v>
      </c>
      <c r="J28" s="244" t="s">
        <v>223</v>
      </c>
      <c r="K28" s="425" t="s">
        <v>211</v>
      </c>
      <c r="L28" s="244" t="s">
        <v>210</v>
      </c>
      <c r="M28" s="432" t="s">
        <v>212</v>
      </c>
      <c r="N28" s="434" t="s">
        <v>2</v>
      </c>
      <c r="O28" s="242"/>
    </row>
    <row r="29" spans="1:15" ht="13.8" x14ac:dyDescent="0.25">
      <c r="A29" s="420"/>
      <c r="B29" s="423"/>
      <c r="C29" s="423"/>
      <c r="D29" s="423"/>
      <c r="E29" s="423"/>
      <c r="F29" s="424"/>
      <c r="G29" s="242"/>
      <c r="H29" s="245"/>
      <c r="I29" s="425"/>
      <c r="J29" s="246"/>
      <c r="K29" s="425"/>
      <c r="L29" s="247"/>
      <c r="M29" s="432"/>
      <c r="N29" s="435"/>
      <c r="O29" s="242"/>
    </row>
    <row r="30" spans="1:15" ht="6" customHeight="1" x14ac:dyDescent="0.25">
      <c r="A30" s="242"/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8"/>
      <c r="N30" s="249"/>
      <c r="O30" s="242"/>
    </row>
    <row r="31" spans="1:15" ht="15.75" customHeight="1" x14ac:dyDescent="0.25">
      <c r="A31" s="419" t="s">
        <v>221</v>
      </c>
      <c r="B31" s="438" t="s">
        <v>272</v>
      </c>
      <c r="C31" s="439"/>
      <c r="D31" s="439"/>
      <c r="E31" s="439"/>
      <c r="F31" s="440"/>
      <c r="G31" s="242"/>
      <c r="H31" s="242"/>
      <c r="I31" s="242"/>
      <c r="J31" s="242"/>
      <c r="K31" s="242"/>
      <c r="L31" s="242"/>
      <c r="M31" s="242"/>
      <c r="N31" s="242"/>
      <c r="O31" s="242"/>
    </row>
    <row r="32" spans="1:15" ht="13.8" x14ac:dyDescent="0.25">
      <c r="A32" s="420"/>
      <c r="B32" s="441"/>
      <c r="C32" s="441"/>
      <c r="D32" s="441"/>
      <c r="E32" s="441"/>
      <c r="F32" s="442"/>
      <c r="G32" s="242"/>
      <c r="H32" s="242"/>
      <c r="I32" s="242"/>
      <c r="J32" s="242"/>
      <c r="K32" s="242"/>
      <c r="L32" s="242"/>
      <c r="M32" s="242"/>
      <c r="N32" s="242"/>
      <c r="O32" s="242"/>
    </row>
    <row r="33" spans="1:15" ht="6.75" customHeight="1" x14ac:dyDescent="0.25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8"/>
      <c r="N33" s="249"/>
      <c r="O33" s="242"/>
    </row>
    <row r="34" spans="1:15" ht="17.25" customHeight="1" x14ac:dyDescent="0.3">
      <c r="A34" s="419" t="s">
        <v>222</v>
      </c>
      <c r="B34" s="421" t="s">
        <v>267</v>
      </c>
      <c r="C34" s="421"/>
      <c r="D34" s="421"/>
      <c r="E34" s="421"/>
      <c r="F34" s="422"/>
      <c r="G34" s="242"/>
      <c r="H34" s="244" t="s">
        <v>190</v>
      </c>
      <c r="I34" s="425" t="s">
        <v>211</v>
      </c>
      <c r="J34" s="244" t="s">
        <v>210</v>
      </c>
      <c r="K34" s="432" t="s">
        <v>212</v>
      </c>
      <c r="L34" s="259"/>
      <c r="M34" s="433"/>
      <c r="N34" s="434" t="s">
        <v>2</v>
      </c>
      <c r="O34" s="242"/>
    </row>
    <row r="35" spans="1:15" ht="13.8" x14ac:dyDescent="0.25">
      <c r="A35" s="420"/>
      <c r="B35" s="423"/>
      <c r="C35" s="423"/>
      <c r="D35" s="423"/>
      <c r="E35" s="423"/>
      <c r="F35" s="424"/>
      <c r="G35" s="242"/>
      <c r="H35" s="245"/>
      <c r="I35" s="425"/>
      <c r="J35" s="246"/>
      <c r="K35" s="432"/>
      <c r="L35" s="258"/>
      <c r="M35" s="433"/>
      <c r="N35" s="435"/>
      <c r="O35" s="242"/>
    </row>
    <row r="36" spans="1:15" ht="6" customHeight="1" x14ac:dyDescent="0.25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8"/>
      <c r="N36" s="249"/>
      <c r="O36" s="242"/>
    </row>
    <row r="37" spans="1:15" ht="11.25" customHeight="1" x14ac:dyDescent="0.25">
      <c r="A37" s="242"/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9"/>
      <c r="O37" s="242"/>
    </row>
    <row r="38" spans="1:15" s="255" customFormat="1" ht="21" customHeight="1" x14ac:dyDescent="0.25">
      <c r="A38" s="250" t="s">
        <v>183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60"/>
      <c r="M38" s="252"/>
      <c r="N38" s="253" t="s">
        <v>2</v>
      </c>
      <c r="O38" s="254"/>
    </row>
    <row r="39" spans="1:15" ht="9.75" customHeight="1" x14ac:dyDescent="0.25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56"/>
      <c r="N39" s="242"/>
      <c r="O39" s="242"/>
    </row>
    <row r="40" spans="1:15" x14ac:dyDescent="0.25">
      <c r="A40" s="257" t="s">
        <v>214</v>
      </c>
    </row>
  </sheetData>
  <mergeCells count="58">
    <mergeCell ref="N28:N29"/>
    <mergeCell ref="A31:A32"/>
    <mergeCell ref="B31:F32"/>
    <mergeCell ref="N34:N35"/>
    <mergeCell ref="K34:K35"/>
    <mergeCell ref="M34:M35"/>
    <mergeCell ref="A28:A29"/>
    <mergeCell ref="B28:F29"/>
    <mergeCell ref="I28:I29"/>
    <mergeCell ref="K28:K29"/>
    <mergeCell ref="M28:M29"/>
    <mergeCell ref="A22:A23"/>
    <mergeCell ref="B22:F23"/>
    <mergeCell ref="I22:I23"/>
    <mergeCell ref="A34:A35"/>
    <mergeCell ref="B34:F35"/>
    <mergeCell ref="A25:A26"/>
    <mergeCell ref="B25:F26"/>
    <mergeCell ref="I25:I26"/>
    <mergeCell ref="I34:I35"/>
    <mergeCell ref="M25:M26"/>
    <mergeCell ref="N25:N26"/>
    <mergeCell ref="K22:K23"/>
    <mergeCell ref="M22:M23"/>
    <mergeCell ref="N22:N23"/>
    <mergeCell ref="K25:K26"/>
    <mergeCell ref="N10:N11"/>
    <mergeCell ref="A19:A20"/>
    <mergeCell ref="B19:F20"/>
    <mergeCell ref="I19:I20"/>
    <mergeCell ref="A16:A17"/>
    <mergeCell ref="B16:F17"/>
    <mergeCell ref="I16:I17"/>
    <mergeCell ref="K19:K20"/>
    <mergeCell ref="M19:M20"/>
    <mergeCell ref="N19:N20"/>
    <mergeCell ref="K16:K17"/>
    <mergeCell ref="M16:M17"/>
    <mergeCell ref="N16:N17"/>
    <mergeCell ref="K13:K14"/>
    <mergeCell ref="M13:M14"/>
    <mergeCell ref="N13:N14"/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</mergeCells>
  <pageMargins left="0.7" right="0.7" top="0.78740157499999996" bottom="0.78740157499999996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Terminplan!_ftn1</vt:lpstr>
      <vt:lpstr>Terminplan!_ftnref1</vt:lpstr>
      <vt:lpstr>Honorarberechnung!Druckbereich</vt:lpstr>
      <vt:lpstr>Leistungsumfang!Druckbereich</vt:lpstr>
      <vt:lpstr>Personaleinsatzplan!Druckbereich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2017-11-29T08:16:51Z</cp:lastPrinted>
  <dcterms:created xsi:type="dcterms:W3CDTF">2005-07-25T10:35:30Z</dcterms:created>
  <dcterms:modified xsi:type="dcterms:W3CDTF">2019-02-26T09:33:34Z</dcterms:modified>
</cp:coreProperties>
</file>