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DieseArbeitsmappe"/>
  <mc:AlternateContent xmlns:mc="http://schemas.openxmlformats.org/markup-compatibility/2006">
    <mc:Choice Requires="x15">
      <x15ac:absPath xmlns:x15ac="http://schemas.microsoft.com/office/spreadsheetml/2010/11/ac" url="O:\ENERGIE\2024\Begutachtungen\SNE-VO 2024\"/>
    </mc:Choice>
  </mc:AlternateContent>
  <xr:revisionPtr revIDLastSave="0" documentId="13_ncr:1_{4462D053-5774-4F66-BB90-784E93769F69}" xr6:coauthVersionLast="47" xr6:coauthVersionMax="47" xr10:uidLastSave="{00000000-0000-0000-0000-000000000000}"/>
  <workbookProtection workbookAlgorithmName="SHA-512" workbookHashValue="m2J3tftFJpY6cXoX1mSfKZNnMebphHdbv3Drj81QxgMT+fkKo5bPGfsxyHbJOwfFaQMmLPID2JRyBReygufSFg==" workbookSaltValue="zl+LauNrMtDg1vXwanVtnA==" workbookSpinCount="100000" lockStructure="1"/>
  <bookViews>
    <workbookView xWindow="28680" yWindow="15" windowWidth="29040" windowHeight="15840" tabRatio="656" firstSheet="1" activeTab="1" xr2:uid="{00000000-000D-0000-FFFF-FFFF00000000}"/>
  </bookViews>
  <sheets>
    <sheet name="Tarif 2020" sheetId="23" state="hidden" r:id="rId1"/>
    <sheet name="Dateneingabe" sheetId="2" r:id="rId2"/>
    <sheet name="Netz- und Ökostromkosten" sheetId="10" r:id="rId3"/>
    <sheet name="Grafik Netz- und Ökostromkosten" sheetId="11" r:id="rId4"/>
    <sheet name="Tarif 2019" sheetId="22" state="hidden" r:id="rId5"/>
    <sheet name="Tarif 2018" sheetId="21" state="hidden" r:id="rId6"/>
    <sheet name="Tarif 2016" sheetId="19" state="hidden" r:id="rId7"/>
    <sheet name="Tarifwahl" sheetId="15" state="hidden" r:id="rId8"/>
    <sheet name="Tarif 2023" sheetId="28" state="hidden" r:id="rId9"/>
    <sheet name="Tarif 2024" sheetId="29" state="hidden" r:id="rId10"/>
    <sheet name="Tarif 2022" sheetId="27" state="hidden" r:id="rId11"/>
    <sheet name="Tarif 2021" sheetId="24" state="hidden" r:id="rId12"/>
    <sheet name="Tarif 2017" sheetId="20" state="hidden" r:id="rId13"/>
    <sheet name="Tarif 2015" sheetId="1" state="hidden" r:id="rId14"/>
    <sheet name="Tarif 2014" sheetId="16" state="hidden" r:id="rId15"/>
    <sheet name="Tarif 2013" sheetId="18" state="hidden" r:id="rId16"/>
  </sheets>
  <externalReferences>
    <externalReference r:id="rId17"/>
    <externalReference r:id="rId18"/>
    <externalReference r:id="rId19"/>
  </externalReferences>
  <definedNames>
    <definedName name="_xlnm._FilterDatabase" localSheetId="15" hidden="1">'Tarif 2013'!#REF!</definedName>
    <definedName name="_xlnm._FilterDatabase" localSheetId="14" hidden="1">'Tarif 2014'!#REF!</definedName>
    <definedName name="_xlnm._FilterDatabase" localSheetId="13" hidden="1">'Tarif 2015'!#REF!</definedName>
    <definedName name="_xlnm._FilterDatabase" localSheetId="6" hidden="1">'Tarif 2016'!#REF!</definedName>
    <definedName name="_xlnm._FilterDatabase" localSheetId="12" hidden="1">'Tarif 2017'!#REF!</definedName>
    <definedName name="_xlnm._FilterDatabase" localSheetId="5" hidden="1">'Tarif 2018'!#REF!</definedName>
    <definedName name="_xlnm._FilterDatabase" localSheetId="4" hidden="1">'Tarif 2019'!#REF!</definedName>
    <definedName name="_xlnm._FilterDatabase" localSheetId="0" hidden="1">'Tarif 2020'!#REF!</definedName>
    <definedName name="_xlnm._FilterDatabase" localSheetId="11" hidden="1">'Tarif 2021'!#REF!</definedName>
    <definedName name="_xlnm._FilterDatabase" localSheetId="10" hidden="1">'Tarif 2022'!#REF!</definedName>
    <definedName name="Bundesland" localSheetId="6">[1]Tarifwahl!$B$5:$B$13</definedName>
    <definedName name="Bundesland" localSheetId="12">[2]Tarifwahl!$B$5:$B$13</definedName>
    <definedName name="Bundesland" localSheetId="5">[2]Tarifwahl!$B$5:$B$13</definedName>
    <definedName name="Bundesland" localSheetId="4">[2]Tarifwahl!$B$5:$B$13</definedName>
    <definedName name="Bundesland" localSheetId="0">[2]Tarifwahl!$B$5:$B$13</definedName>
    <definedName name="Bundesland" localSheetId="11">[2]Tarifwahl!$B$5:$B$13</definedName>
    <definedName name="Bundesland" localSheetId="10">[2]Tarifwahl!$B$5:$B$13</definedName>
    <definedName name="Bundesland">Tarifwahl!$B$5:$B$13</definedName>
    <definedName name="Burgenland_2015">'Tarif 2015'!$B$3:$B$11</definedName>
    <definedName name="Burgenland_2016">'Tarif 2016'!$B$3:$B$11</definedName>
    <definedName name="Burgenland_2017">'Tarif 2017'!$B$3:$B$11</definedName>
    <definedName name="Burgenland_2018">'Tarif 2018'!$B$3:$B$11</definedName>
    <definedName name="Burgenland_2019">'Tarif 2019'!$B$3:$B$11</definedName>
    <definedName name="Burgenland_2020">'Tarif 2020'!$B$3:$B$11</definedName>
    <definedName name="Burgenland_2021">'Tarif 2021'!$B$3:$B$11</definedName>
    <definedName name="Burgenland_2022">'Tarif 2022'!$B$3:$B$11</definedName>
    <definedName name="Burgenland_2023">'Tarif 2023'!$B$3:$B$11</definedName>
    <definedName name="Burgenland_2024">'Tarif 2024'!$B$3:$B$11</definedName>
    <definedName name="_xlnm.Print_Area" localSheetId="1">Dateneingabe!$A$1:$I$50</definedName>
    <definedName name="_xlnm.Print_Area" localSheetId="3">'Grafik Netz- und Ökostromkosten'!$A$1:$L$41</definedName>
    <definedName name="_xlnm.Print_Area" localSheetId="2">'Netz- und Ökostromkosten'!$A$1:$K$75</definedName>
    <definedName name="_xlnm.Print_Area" localSheetId="7">Tarifwahl!$A$1:$O$53</definedName>
    <definedName name="Jahr" localSheetId="6">[1]Tarifwahl!$E$5:$F$7</definedName>
    <definedName name="Jahr" localSheetId="5">[3]Tarifwahl!$E$5:$F$9</definedName>
    <definedName name="Jahr" localSheetId="4">[3]Tarifwahl!$E$5:$F$9</definedName>
    <definedName name="Jahr" localSheetId="0">[3]Tarifwahl!$E$5:$F$9</definedName>
    <definedName name="Jahr" localSheetId="11">Tarifwahl!$E$5:$F$14</definedName>
    <definedName name="Jahr" localSheetId="10">Tarifwahl!$E$5:$F$15</definedName>
    <definedName name="Jahr">Tarifwahl!$E$5:$F$16</definedName>
    <definedName name="Kärnten_2015">'Tarif 2015'!$B$12:$B$24</definedName>
    <definedName name="Kärnten_2016">'Tarif 2016'!$B$12:$B$24</definedName>
    <definedName name="Kärnten_2017">'Tarif 2017'!$B$12:$B$24</definedName>
    <definedName name="Kärnten_2018">'Tarif 2018'!$B$12:$B$24</definedName>
    <definedName name="Kärnten_2019">'Tarif 2019'!$B$12:$B$24</definedName>
    <definedName name="Kärnten_2020">'Tarif 2020'!$B$12:$B$24</definedName>
    <definedName name="Kärnten_2021">'Tarif 2021'!$B$12:$B$24</definedName>
    <definedName name="Kärnten_2022">'Tarif 2022'!$B$12:$B$26</definedName>
    <definedName name="Kärnten_2023">'Tarif 2023'!$B$12:$B$26</definedName>
    <definedName name="Kärnten_2024">'Tarif 2024'!$B$12:$B$26</definedName>
    <definedName name="Niederösterreich_2015">'Tarif 2015'!$B$25:$B$33</definedName>
    <definedName name="Niederösterreich_2016">'Tarif 2016'!$B$25:$B$33</definedName>
    <definedName name="Niederösterreich_2017">'Tarif 2017'!$B$25:$B$33</definedName>
    <definedName name="Niederösterreich_2018">'Tarif 2018'!$B$25:$B$33</definedName>
    <definedName name="Niederösterreich_2019">'Tarif 2019'!$B$25:$B$33</definedName>
    <definedName name="Niederösterreich_2020">'Tarif 2020'!$B$25:$B$33</definedName>
    <definedName name="Niederösterreich_2021">'Tarif 2021'!$B$25:$B$33</definedName>
    <definedName name="Niederösterreich_2022">'Tarif 2022'!$B$27:$B$35</definedName>
    <definedName name="Niederösterreich_2023">'Tarif 2023'!$B$27:$B$35</definedName>
    <definedName name="Niederösterreich_2024">'Tarif 2024'!$B$27:$B$35</definedName>
    <definedName name="Oberösterreich_2015">'Tarif 2015'!$B$34:$B$46</definedName>
    <definedName name="Oberösterreich_2016">'Tarif 2016'!$B$34:$B$46</definedName>
    <definedName name="Oberösterreich_2017">'Tarif 2017'!$B$34:$B$46</definedName>
    <definedName name="Oberösterreich_2018">'Tarif 2018'!$B$34:$B$46</definedName>
    <definedName name="Oberösterreich_2019">'Tarif 2019'!$B$34:$B$46</definedName>
    <definedName name="Oberösterreich_2020">'Tarif 2020'!$B$34:$B$46</definedName>
    <definedName name="Oberösterreich_2021">'Tarif 2021'!$B$34:$B$46</definedName>
    <definedName name="Oberösterreich_2022">'Tarif 2022'!$B$36:$B$48</definedName>
    <definedName name="Oberösterreich_2023">'Tarif 2023'!$B$36:$B$48</definedName>
    <definedName name="Oberösterreich_2024">'Tarif 2024'!$B$36:$B$48</definedName>
    <definedName name="Salzburg_2015">'Tarif 2015'!$B$47:$B$53</definedName>
    <definedName name="Salzburg_2016">'Tarif 2016'!$B$47:$B$53</definedName>
    <definedName name="Salzburg_2017">'Tarif 2017'!$B$47:$B$53</definedName>
    <definedName name="Salzburg_2018">'Tarif 2018'!$B$47:$B$53</definedName>
    <definedName name="Salzburg_2019">'Tarif 2019'!$B$47:$B$53</definedName>
    <definedName name="Salzburg_2020">'Tarif 2020'!$B$47:$B$53</definedName>
    <definedName name="Salzburg_2021">'Tarif 2021'!$B$47:$B$53</definedName>
    <definedName name="Salzburg_2022">'Tarif 2022'!$B$49:$B$55</definedName>
    <definedName name="Salzburg_2023">'Tarif 2023'!$B$49:$B$55</definedName>
    <definedName name="Salzburg_2024">'Tarif 2024'!$B$49:$B$55</definedName>
    <definedName name="Steiermark_2015">'Tarif 2015'!$B$54:$B$68</definedName>
    <definedName name="Steiermark_2016">'Tarif 2016'!$B$54:$B$68</definedName>
    <definedName name="Steiermark_2017">'Tarif 2017'!$B$54:$B$68</definedName>
    <definedName name="Steiermark_2018">'Tarif 2018'!$B$54:$B$68</definedName>
    <definedName name="Steiermark_2019">'Tarif 2019'!$B$54:$B$68</definedName>
    <definedName name="Steiermark_2020">'Tarif 2020'!$B$54:$B$68</definedName>
    <definedName name="Steiermark_2021">'Tarif 2021'!$B$54:$B$68</definedName>
    <definedName name="Steiermark_2022">'Tarif 2022'!$B$56:$B$70</definedName>
    <definedName name="Steiermark_2023">'Tarif 2023'!$B$56:$B$70</definedName>
    <definedName name="Steiermark_2024">'Tarif 2024'!$B$56:$B$70</definedName>
    <definedName name="T_2013_Burgenland">'Tarif 2013'!$A$3:$R$11</definedName>
    <definedName name="T_2013_Kärnten">'Tarif 2013'!$A$12:$R$24</definedName>
    <definedName name="T_2013_Niederösterreich">'Tarif 2013'!$A$25:$R$33</definedName>
    <definedName name="T_2013_Oberösterreich">'Tarif 2013'!$A$34:$R$46</definedName>
    <definedName name="T_2013_Salzburg">'Tarif 2013'!$A$47:$R$53</definedName>
    <definedName name="T_2013_Steiermark">'Tarif 2013'!$A$54:$R$68</definedName>
    <definedName name="T_2013_Tirol">'Tarif 2013'!$A$69:$R$82</definedName>
    <definedName name="T_2013_Vorarlberg">'Tarif 2013'!$A$83:$R$98</definedName>
    <definedName name="T_2013_Wien">'Tarif 2013'!$A$99:$R$105</definedName>
    <definedName name="T_2014_Burgenland">'Tarif 2014'!$A$3:$R$11</definedName>
    <definedName name="T_2014_Kärnten">'Tarif 2014'!$A$12:$R$24</definedName>
    <definedName name="T_2014_Niederösterreich">'Tarif 2014'!$A$25:$R$33</definedName>
    <definedName name="T_2014_Oberösterreich">'Tarif 2014'!$A$34:$R$46</definedName>
    <definedName name="T_2014_Salzburg">'Tarif 2014'!$A$47:$R$53</definedName>
    <definedName name="T_2014_Steiermark">'Tarif 2014'!$A$54:$R$68</definedName>
    <definedName name="T_2014_Tirol">'Tarif 2014'!$A$69:$R$82</definedName>
    <definedName name="T_2014_Vorarlberg">'Tarif 2014'!$A$83:$R$98</definedName>
    <definedName name="T_2014_Wien">'Tarif 2014'!$A$99:$R$105</definedName>
    <definedName name="T_2015_Burgenland">'Tarif 2015'!$A$3:$R$11</definedName>
    <definedName name="T_2015_Kärnten">'Tarif 2015'!$A$12:$R$24</definedName>
    <definedName name="T_2015_Niederösterreich">'Tarif 2015'!$A$25:$R$33</definedName>
    <definedName name="T_2015_Oberösterreich">'Tarif 2015'!$A$34:$R$46</definedName>
    <definedName name="T_2015_Salzburg">'Tarif 2015'!$A$47:$R$53</definedName>
    <definedName name="T_2015_Steiermark">'Tarif 2015'!$A$54:$R$68</definedName>
    <definedName name="T_2015_Tirol">'Tarif 2015'!$A$69:$R$82</definedName>
    <definedName name="T_2015_Vorarlberg">'Tarif 2015'!$A$83:$R$98</definedName>
    <definedName name="T_2015_Wien">'Tarif 2015'!$A$99:$R$105</definedName>
    <definedName name="T_2016_Burgenland">'Tarif 2016'!$A$3:$R$11</definedName>
    <definedName name="T_2016_Kärnten">'Tarif 2016'!$A$12:$R$24</definedName>
    <definedName name="T_2016_Niederösterreich">'Tarif 2016'!$A$25:$R$33</definedName>
    <definedName name="T_2016_Oberösterreich">'Tarif 2016'!$A$34:$R$46</definedName>
    <definedName name="T_2016_Salzburg">'Tarif 2016'!$A$47:$R$53</definedName>
    <definedName name="T_2016_Steiermark">'Tarif 2016'!$A$54:$R$68</definedName>
    <definedName name="T_2016_Tirol">'Tarif 2016'!$A$69:$R$82</definedName>
    <definedName name="T_2016_Vorarlberg">'Tarif 2016'!$A$83:$R$98</definedName>
    <definedName name="T_2016_Wien">'Tarif 2016'!$A$99:$R$105</definedName>
    <definedName name="T_2017_Burgenland">'Tarif 2017'!$A$3:$R$11</definedName>
    <definedName name="T_2017_Kärnten">'Tarif 2017'!$A$12:$R$24</definedName>
    <definedName name="T_2017_Niederösterreich">'Tarif 2017'!$A$25:$R$33</definedName>
    <definedName name="T_2017_Oberösterreich">'Tarif 2017'!$A$34:$R$46</definedName>
    <definedName name="T_2017_Salzburg">'Tarif 2017'!$A$47:$R$53</definedName>
    <definedName name="T_2017_Steiermark">'Tarif 2017'!$A$54:$R$68</definedName>
    <definedName name="T_2017_Tirol">'Tarif 2017'!$A$69:$R$82</definedName>
    <definedName name="T_2017_Vorarlberg">'Tarif 2017'!$A$83:$R$98</definedName>
    <definedName name="T_2017_Wien">'Tarif 2017'!$A$99:$R$105</definedName>
    <definedName name="T_2018_Burgenland">'Tarif 2018'!$A$3:$R$11</definedName>
    <definedName name="T_2018_Kärnten">'Tarif 2018'!$A$12:$R$24</definedName>
    <definedName name="T_2018_Niederösterreich">'Tarif 2018'!$A$25:$R$33</definedName>
    <definedName name="T_2018_Oberösterreich">'Tarif 2018'!$A$34:$R$46</definedName>
    <definedName name="T_2018_Salzburg">'Tarif 2018'!$A$47:$R$53</definedName>
    <definedName name="T_2018_Steiermark">'Tarif 2018'!$A$54:$R$68</definedName>
    <definedName name="T_2018_Tirol">'Tarif 2018'!$A$69:$R$82</definedName>
    <definedName name="T_2018_Vorarlberg">'Tarif 2018'!$A$83:$R$98</definedName>
    <definedName name="T_2018_Wien">'Tarif 2018'!$A$99:$R$105</definedName>
    <definedName name="T_2019_Burgenland">'Tarif 2019'!$A$3:$R$11</definedName>
    <definedName name="T_2019_Kärnten">'Tarif 2019'!$A$12:$R$24</definedName>
    <definedName name="T_2019_Niederösterreich">'Tarif 2019'!$A$25:$R$33</definedName>
    <definedName name="T_2019_Oberösterreich">'Tarif 2019'!$A$34:$R$46</definedName>
    <definedName name="T_2019_Salzburg">'Tarif 2019'!$A$47:$R$53</definedName>
    <definedName name="T_2019_Steiermark">'Tarif 2019'!$A$54:$R$68</definedName>
    <definedName name="T_2019_Tirol">'Tarif 2019'!$A$69:$R$82</definedName>
    <definedName name="T_2019_Vorarlberg">'Tarif 2019'!$A$83:$R$98</definedName>
    <definedName name="T_2019_Wien">'Tarif 2019'!$A$99:$R$105</definedName>
    <definedName name="T_2020_Burgenland">'Tarif 2020'!$A$3:$R$11</definedName>
    <definedName name="T_2020_Kärnten">'Tarif 2020'!$A$12:$R$24</definedName>
    <definedName name="T_2020_Niederösterreich">'Tarif 2020'!$A$25:$R$33</definedName>
    <definedName name="T_2020_Oberösterreich">'Tarif 2020'!$A$34:$R$46</definedName>
    <definedName name="T_2020_Salzburg">'Tarif 2020'!$A$47:$R$53</definedName>
    <definedName name="T_2020_Steiermark">'Tarif 2020'!$A$54:$R$68</definedName>
    <definedName name="T_2020_Tirol">'Tarif 2020'!$A$69:$R$82</definedName>
    <definedName name="T_2020_Vorarlberg">'Tarif 2020'!$A$83:$R$98</definedName>
    <definedName name="T_2020_Wien">'Tarif 2020'!$A$99:$R$105</definedName>
    <definedName name="T_2021_Burgenland">'Tarif 2021'!$A$3:$R$11</definedName>
    <definedName name="T_2021_Kärnten">'Tarif 2021'!$A$12:$R$24</definedName>
    <definedName name="T_2021_Niederösterreich">'Tarif 2021'!$A$25:$R$33</definedName>
    <definedName name="T_2021_Oberösterreich">'Tarif 2021'!$A$34:$R$46</definedName>
    <definedName name="T_2021_Salzburg">'Tarif 2021'!$A$47:$R$53</definedName>
    <definedName name="T_2021_Steiermark">'Tarif 2021'!$A$54:$R$68</definedName>
    <definedName name="T_2021_Tirol">'Tarif 2021'!$A$69:$R$82</definedName>
    <definedName name="T_2021_Vorarlberg">'Tarif 2021'!$A$83:$R$98</definedName>
    <definedName name="T_2021_Wien">'Tarif 2021'!$A$99:$R$105</definedName>
    <definedName name="T_2022_Burgenland">'Tarif 2022'!$A$3:$R$11</definedName>
    <definedName name="T_2022_Kärnten">'Tarif 2022'!$A$12:$R$26</definedName>
    <definedName name="T_2022_Niederösterreich">'Tarif 2022'!$A$27:$R$35</definedName>
    <definedName name="T_2022_Oberösterreich">'Tarif 2022'!$A$36:$R$48</definedName>
    <definedName name="T_2022_Salzburg">'Tarif 2022'!$A$49:$R$55</definedName>
    <definedName name="T_2022_Steiermark">'Tarif 2022'!$A$56:$R$70</definedName>
    <definedName name="T_2022_Tirol">'Tarif 2022'!$A$71:$R$84</definedName>
    <definedName name="T_2022_Vorarlberg">'Tarif 2022'!$A$85:$R$100</definedName>
    <definedName name="T_2022_Wien">'Tarif 2022'!$A$101:$R$107</definedName>
    <definedName name="T_2023_Burgenland">'Tarif 2023'!$A$3:$R$11</definedName>
    <definedName name="T_2023_Kärnten">'Tarif 2023'!$A$12:$R$26</definedName>
    <definedName name="T_2023_Niederösterreich">'Tarif 2023'!$A$27:$R$35</definedName>
    <definedName name="T_2023_Oberösterreich">'Tarif 2023'!$A$36:$R$48</definedName>
    <definedName name="T_2023_Salzburg">'Tarif 2023'!$A$49:$R$55</definedName>
    <definedName name="T_2023_Steiermark">'Tarif 2023'!$A$56:$R$70</definedName>
    <definedName name="T_2023_Tirol">'Tarif 2023'!$A$71:$R$84</definedName>
    <definedName name="T_2023_Vorarlberg">'Tarif 2023'!$A$85:$R$100</definedName>
    <definedName name="T_2023_Wien">'Tarif 2023'!$A$101:$R$107</definedName>
    <definedName name="T_2024_Burgenland">'Tarif 2024'!$A$3:$R$11</definedName>
    <definedName name="T_2024_Kärnten">'Tarif 2024'!$A$12:$R$26</definedName>
    <definedName name="T_2024_Niederösterreich">'Tarif 2024'!$A$27:$R$35</definedName>
    <definedName name="T_2024_Oberösterreich">'Tarif 2024'!$A$36:$R$48</definedName>
    <definedName name="T_2024_Salzburg">'Tarif 2024'!$A$49:$R$55</definedName>
    <definedName name="T_2024_Steiermark">'Tarif 2024'!$A$56:$R$70</definedName>
    <definedName name="T_2024_Tirol">'Tarif 2024'!$A$71:$R$84</definedName>
    <definedName name="T_2024_Vorarlberg">'Tarif 2024'!$A$85:$R$100</definedName>
    <definedName name="T_2024_Wien">'Tarif 2024'!$A$101:$R$107</definedName>
    <definedName name="Tarif" localSheetId="6">[1]Tarifwahl!$F$16:$F$31</definedName>
    <definedName name="Tarif" localSheetId="12">[2]Tarifwahl!$F$16:$F$31</definedName>
    <definedName name="Tarif" localSheetId="5">[3]Tarifwahl!$F$16:$F$31</definedName>
    <definedName name="Tarif" localSheetId="4">[3]Tarifwahl!$F$16:$F$31</definedName>
    <definedName name="Tarif" localSheetId="0">[3]Tarifwahl!$F$16:$F$31</definedName>
    <definedName name="Tarif" localSheetId="11">[3]Tarifwahl!$F$16:$F$31</definedName>
    <definedName name="Tarif" localSheetId="10">[3]Tarifwahl!$F$16:$F$31</definedName>
    <definedName name="Tarif">Tarifwahl!$F$21:$F$36</definedName>
    <definedName name="Tirol_2015">'Tarif 2015'!$B$69:$B$82</definedName>
    <definedName name="Tirol_2016">'Tarif 2016'!$B$69:$B$82</definedName>
    <definedName name="Tirol_2017">'Tarif 2017'!$B$69:$B$82</definedName>
    <definedName name="Tirol_2018">'Tarif 2018'!$B$69:$B$82</definedName>
    <definedName name="Tirol_2019">'Tarif 2019'!$B$69:$B$82</definedName>
    <definedName name="Tirol_2020">'Tarif 2020'!$B$69:$B$82</definedName>
    <definedName name="Tirol_2021">'Tarif 2021'!$B$69:$B$82</definedName>
    <definedName name="Tirol_2022">'Tarif 2022'!$B$71:$B$84</definedName>
    <definedName name="Tirol_2023">'Tarif 2023'!$B$71:$B$84</definedName>
    <definedName name="Tirol_2024">'Tarif 2024'!$B$71:$B$84</definedName>
    <definedName name="Vorarlberg_2015">'Tarif 2015'!$B$83:$B$98</definedName>
    <definedName name="Vorarlberg_2016">'Tarif 2016'!$B$83:$B$98</definedName>
    <definedName name="Vorarlberg_2017">'Tarif 2017'!$B$83:$B$98</definedName>
    <definedName name="Vorarlberg_2018">'Tarif 2018'!$B$83:$B$98</definedName>
    <definedName name="Vorarlberg_2019">'Tarif 2019'!$B$83:$B$98</definedName>
    <definedName name="Vorarlberg_2020">'Tarif 2020'!$B$83:$B$98</definedName>
    <definedName name="Vorarlberg_2021">'Tarif 2021'!$B$83:$B$98</definedName>
    <definedName name="Vorarlberg_2022">'Tarif 2022'!$B$85:$B$100</definedName>
    <definedName name="Vorarlberg_2023">'Tarif 2023'!$B$85:$B$100</definedName>
    <definedName name="Vorarlberg_2024">'Tarif 2024'!$B$85:$B$100</definedName>
    <definedName name="Wien_2015">'Tarif 2015'!$B$99:$B$105</definedName>
    <definedName name="Wien_2016">'Tarif 2016'!$B$99:$B$105</definedName>
    <definedName name="Wien_2017">'Tarif 2017'!$B$99:$B$105</definedName>
    <definedName name="Wien_2018">'Tarif 2018'!$B$99:$B$105</definedName>
    <definedName name="Wien_2019">'Tarif 2019'!$B$99:$B$105</definedName>
    <definedName name="Wien_2020">'Tarif 2020'!$B$99:$B$105</definedName>
    <definedName name="Wien_2021">'Tarif 2021'!$B$99:$B$105</definedName>
    <definedName name="Wien_2022">'Tarif 2022'!$B$101:$B$107</definedName>
    <definedName name="Wien_2023">'Tarif 2023'!$B$101:$B$107</definedName>
    <definedName name="Wien_2024">'Tarif 2024'!$B$101:$B$107</definedName>
    <definedName name="_xlnm.Extract" localSheetId="1">Dateneingabe!$C$13:$D$13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10" l="1"/>
  <c r="E23" i="10"/>
  <c r="C46" i="15"/>
  <c r="C38" i="15"/>
  <c r="B21" i="15"/>
  <c r="D20" i="23" l="1"/>
  <c r="C48" i="15"/>
  <c r="C47" i="15"/>
  <c r="C40" i="15"/>
  <c r="C39" i="15"/>
  <c r="E47" i="2" l="1"/>
  <c r="D103" i="22" l="1"/>
  <c r="D102" i="22"/>
  <c r="D101" i="22"/>
  <c r="D100" i="22"/>
  <c r="D99" i="22"/>
  <c r="D96" i="22"/>
  <c r="D93" i="22"/>
  <c r="D92" i="22"/>
  <c r="D87" i="22"/>
  <c r="D86" i="22"/>
  <c r="D85" i="22"/>
  <c r="D84" i="22"/>
  <c r="D83" i="22"/>
  <c r="D80" i="22"/>
  <c r="D79" i="22"/>
  <c r="D78" i="22"/>
  <c r="D77" i="22"/>
  <c r="D73" i="22"/>
  <c r="D72" i="22"/>
  <c r="D71" i="22"/>
  <c r="D70" i="22"/>
  <c r="D69" i="22"/>
  <c r="D65" i="22"/>
  <c r="D64" i="22"/>
  <c r="D63" i="22"/>
  <c r="D59" i="22"/>
  <c r="D57" i="22"/>
  <c r="D56" i="22"/>
  <c r="D55" i="22"/>
  <c r="D54" i="22"/>
  <c r="D51" i="22"/>
  <c r="D50" i="22"/>
  <c r="D49" i="22"/>
  <c r="D48" i="22"/>
  <c r="D47" i="22"/>
  <c r="D44" i="22"/>
  <c r="D43" i="22"/>
  <c r="D42" i="22"/>
  <c r="D41" i="22"/>
  <c r="D38" i="22"/>
  <c r="D37" i="22"/>
  <c r="D36" i="22"/>
  <c r="D35" i="22"/>
  <c r="D34" i="22"/>
  <c r="D31" i="22"/>
  <c r="D29" i="22"/>
  <c r="D27" i="22"/>
  <c r="D26" i="22"/>
  <c r="D25" i="22"/>
  <c r="D22" i="22"/>
  <c r="D21" i="22"/>
  <c r="D20" i="22"/>
  <c r="D19" i="22"/>
  <c r="D16" i="22"/>
  <c r="D15" i="22"/>
  <c r="D14" i="22"/>
  <c r="D13" i="22"/>
  <c r="D12" i="22"/>
  <c r="D9" i="22"/>
  <c r="D7" i="22"/>
  <c r="D5" i="22"/>
  <c r="D4" i="22"/>
  <c r="D3" i="22"/>
  <c r="F49" i="2" l="1"/>
  <c r="G47" i="2"/>
  <c r="E11" i="10" l="1"/>
  <c r="D13" i="11"/>
  <c r="N13" i="11" s="1"/>
  <c r="E40" i="10"/>
  <c r="G13" i="11"/>
  <c r="P13" i="11" s="1"/>
  <c r="D9" i="11"/>
  <c r="D8" i="11"/>
  <c r="D9" i="10"/>
  <c r="D8" i="10"/>
  <c r="E39" i="2" l="1"/>
  <c r="G23" i="10" l="1"/>
  <c r="G52" i="10"/>
  <c r="E52" i="10"/>
  <c r="M17" i="11"/>
  <c r="M18" i="11"/>
  <c r="M19" i="11"/>
  <c r="M16" i="11"/>
  <c r="I23" i="10" l="1"/>
  <c r="I52" i="10"/>
  <c r="H7" i="11"/>
  <c r="D7" i="11"/>
  <c r="E59" i="10"/>
  <c r="E44" i="2" l="1"/>
  <c r="E49" i="10" s="1"/>
  <c r="E43" i="2"/>
  <c r="E48" i="10" s="1"/>
  <c r="E42" i="2"/>
  <c r="E47" i="10" s="1"/>
  <c r="E41" i="2"/>
  <c r="E46" i="10" s="1"/>
  <c r="E44" i="10"/>
  <c r="E60" i="10" s="1"/>
  <c r="E30" i="10"/>
  <c r="E36" i="10" s="1"/>
  <c r="E50" i="10" l="1"/>
  <c r="E61" i="10" s="1"/>
  <c r="E65" i="10"/>
  <c r="E45" i="2"/>
  <c r="E54" i="10" l="1"/>
  <c r="E66" i="10"/>
  <c r="E62" i="10"/>
  <c r="F42" i="15"/>
  <c r="L47" i="15"/>
  <c r="H39" i="15"/>
  <c r="D21" i="15"/>
  <c r="J44" i="15"/>
  <c r="K39" i="15"/>
  <c r="F50" i="15"/>
  <c r="I48" i="15"/>
  <c r="J47" i="15"/>
  <c r="N39" i="15"/>
  <c r="J52" i="15"/>
  <c r="F51" i="15"/>
  <c r="L40" i="15"/>
  <c r="H42" i="15"/>
  <c r="L42" i="15"/>
  <c r="L50" i="15"/>
  <c r="H47" i="15"/>
  <c r="I47" i="15"/>
  <c r="J48" i="15"/>
  <c r="N47" i="15"/>
  <c r="K40" i="15"/>
  <c r="K48" i="15"/>
  <c r="J50" i="15"/>
  <c r="F43" i="15"/>
  <c r="J40" i="15"/>
  <c r="J42" i="15"/>
  <c r="I39" i="15"/>
  <c r="I40" i="15"/>
  <c r="K47" i="15"/>
  <c r="J39" i="15"/>
  <c r="L39" i="15"/>
  <c r="L48" i="15"/>
  <c r="H50" i="15"/>
  <c r="E17" i="10" l="1"/>
  <c r="H7" i="2"/>
  <c r="D7" i="10"/>
  <c r="I7" i="10"/>
  <c r="E18" i="10"/>
  <c r="E19" i="10"/>
  <c r="E20" i="10"/>
  <c r="E15" i="10"/>
  <c r="E31" i="10" s="1"/>
  <c r="F36" i="15"/>
  <c r="F35" i="15"/>
  <c r="F34" i="15"/>
  <c r="F30" i="15"/>
  <c r="F33" i="15"/>
  <c r="F23" i="15"/>
  <c r="F32" i="15"/>
  <c r="F29" i="15"/>
  <c r="F21" i="15"/>
  <c r="F25" i="15"/>
  <c r="F24" i="15"/>
  <c r="F26" i="15"/>
  <c r="F27" i="15"/>
  <c r="F28" i="15"/>
  <c r="F31" i="15"/>
  <c r="F22" i="15"/>
  <c r="G14" i="11" l="1"/>
  <c r="P14" i="11" s="1"/>
  <c r="D14" i="11"/>
  <c r="N14" i="11" s="1"/>
  <c r="G49" i="10"/>
  <c r="I49" i="10" s="1"/>
  <c r="G48" i="10"/>
  <c r="I48" i="10" s="1"/>
  <c r="H60" i="10"/>
  <c r="H31" i="10"/>
  <c r="H44" i="10"/>
  <c r="H15" i="10"/>
  <c r="E41" i="10"/>
  <c r="E12" i="10"/>
  <c r="G66" i="10"/>
  <c r="I66" i="10" s="1"/>
  <c r="G65" i="10"/>
  <c r="I65" i="10" s="1"/>
  <c r="J65" i="10" s="1"/>
  <c r="G62" i="10"/>
  <c r="I62" i="10" s="1"/>
  <c r="J62" i="10" s="1"/>
  <c r="G61" i="10"/>
  <c r="I61" i="10" s="1"/>
  <c r="J61" i="10" s="1"/>
  <c r="G60" i="10"/>
  <c r="I60" i="10" s="1"/>
  <c r="J60" i="10" s="1"/>
  <c r="G59" i="10"/>
  <c r="I59" i="10" s="1"/>
  <c r="J59" i="10" s="1"/>
  <c r="G54" i="10"/>
  <c r="I54" i="10" s="1"/>
  <c r="G47" i="10"/>
  <c r="I47" i="10" s="1"/>
  <c r="G46" i="10"/>
  <c r="I46" i="10" s="1"/>
  <c r="G44" i="10"/>
  <c r="I44" i="10" s="1"/>
  <c r="G37" i="10"/>
  <c r="G36" i="10"/>
  <c r="I36" i="10" s="1"/>
  <c r="D18" i="11" s="1"/>
  <c r="G33" i="10"/>
  <c r="G32" i="10"/>
  <c r="G31" i="10"/>
  <c r="I31" i="10" s="1"/>
  <c r="G30" i="10"/>
  <c r="I30" i="10" s="1"/>
  <c r="G25" i="10"/>
  <c r="G15" i="10"/>
  <c r="I15" i="10" s="1"/>
  <c r="G20" i="10"/>
  <c r="I20" i="10" s="1"/>
  <c r="G19" i="10"/>
  <c r="G18" i="10"/>
  <c r="G17" i="10"/>
  <c r="E27" i="2"/>
  <c r="E21" i="10"/>
  <c r="J44" i="10" l="1"/>
  <c r="G19" i="11"/>
  <c r="P19" i="11" s="1"/>
  <c r="J49" i="10"/>
  <c r="G18" i="11"/>
  <c r="J18" i="11" s="1"/>
  <c r="E18" i="11"/>
  <c r="N18" i="11"/>
  <c r="O18" i="11"/>
  <c r="I63" i="10"/>
  <c r="J63" i="10" s="1"/>
  <c r="I50" i="10"/>
  <c r="E25" i="10"/>
  <c r="I25" i="10" s="1"/>
  <c r="J54" i="10" s="1"/>
  <c r="E37" i="10"/>
  <c r="I37" i="10" s="1"/>
  <c r="D19" i="11" s="1"/>
  <c r="E32" i="10"/>
  <c r="E33" i="10" s="1"/>
  <c r="I33" i="10" s="1"/>
  <c r="I19" i="10"/>
  <c r="J48" i="10" s="1"/>
  <c r="I18" i="10"/>
  <c r="J47" i="10" s="1"/>
  <c r="I17" i="10"/>
  <c r="J46" i="10" s="1"/>
  <c r="Q19" i="11" l="1"/>
  <c r="H19" i="11"/>
  <c r="J19" i="11"/>
  <c r="K19" i="11" s="1"/>
  <c r="J66" i="10"/>
  <c r="I55" i="10"/>
  <c r="I67" i="10" s="1"/>
  <c r="P18" i="11"/>
  <c r="G17" i="11"/>
  <c r="Q18" i="11"/>
  <c r="H18" i="11"/>
  <c r="E19" i="11"/>
  <c r="N19" i="11"/>
  <c r="O19" i="11"/>
  <c r="I32" i="10"/>
  <c r="I21" i="10"/>
  <c r="I26" i="10" s="1"/>
  <c r="G16" i="11" l="1"/>
  <c r="P16" i="11" s="1"/>
  <c r="I34" i="10"/>
  <c r="E72" i="10" s="1"/>
  <c r="J50" i="10"/>
  <c r="J55" i="10"/>
  <c r="H17" i="11"/>
  <c r="Q17" i="11"/>
  <c r="P17" i="11"/>
  <c r="E70" i="10"/>
  <c r="D16" i="11"/>
  <c r="I38" i="10" l="1"/>
  <c r="J67" i="10" s="1"/>
  <c r="H16" i="11"/>
  <c r="H20" i="11" s="1"/>
  <c r="J16" i="11"/>
  <c r="K16" i="11" s="1"/>
  <c r="G20" i="11"/>
  <c r="I19" i="11" s="1"/>
  <c r="Q16" i="11"/>
  <c r="D17" i="11"/>
  <c r="D20" i="11" s="1"/>
  <c r="F16" i="11" s="1"/>
  <c r="H70" i="10"/>
  <c r="E16" i="11"/>
  <c r="N16" i="11"/>
  <c r="O16" i="11"/>
  <c r="E74" i="10" l="1"/>
  <c r="H74" i="10" s="1"/>
  <c r="I17" i="11"/>
  <c r="I18" i="11"/>
  <c r="I16" i="11"/>
  <c r="E17" i="11"/>
  <c r="E20" i="11" s="1"/>
  <c r="O17" i="11"/>
  <c r="N17" i="11"/>
  <c r="J17" i="11"/>
  <c r="J20" i="11"/>
  <c r="K20" i="11" s="1"/>
  <c r="F18" i="11"/>
  <c r="F19" i="11"/>
  <c r="F17" i="11"/>
  <c r="I20" i="11" l="1"/>
  <c r="F20" i="11"/>
</calcChain>
</file>

<file path=xl/sharedStrings.xml><?xml version="1.0" encoding="utf-8"?>
<sst xmlns="http://schemas.openxmlformats.org/spreadsheetml/2006/main" count="2216" uniqueCount="224">
  <si>
    <t>Netznutzungstarif</t>
  </si>
  <si>
    <t>Netzverlusttarif</t>
  </si>
  <si>
    <t>Tarif</t>
  </si>
  <si>
    <t>LP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</si>
  <si>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</si>
  <si>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</si>
  <si>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</si>
  <si>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</si>
  <si>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</si>
  <si>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</si>
  <si>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</si>
  <si>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</si>
  <si>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</si>
  <si>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SHT-N</t>
  </si>
  <si>
    <t>SNT-N</t>
  </si>
  <si>
    <t>WHT-N</t>
  </si>
  <si>
    <t>WNT-N</t>
  </si>
  <si>
    <t>SHT-V</t>
  </si>
  <si>
    <t>SNT-V</t>
  </si>
  <si>
    <t>WHT-V</t>
  </si>
  <si>
    <t>WNT-V</t>
  </si>
  <si>
    <t>Bundesland</t>
  </si>
  <si>
    <t>Nr</t>
  </si>
  <si>
    <t>Tarifwahl</t>
  </si>
  <si>
    <t>Hochtarif</t>
  </si>
  <si>
    <t>Niedertarif</t>
  </si>
  <si>
    <t>Sommer</t>
  </si>
  <si>
    <t>Winter</t>
  </si>
  <si>
    <t xml:space="preserve">Sommer </t>
  </si>
  <si>
    <t>kWh</t>
  </si>
  <si>
    <t>Leistungskosten</t>
  </si>
  <si>
    <t>Netzverlustentgelt</t>
  </si>
  <si>
    <t>Kundenanlage</t>
  </si>
  <si>
    <t>Messpreis</t>
  </si>
  <si>
    <t>Kundenanlage:</t>
  </si>
  <si>
    <t>Tag</t>
  </si>
  <si>
    <t>Nacht</t>
  </si>
  <si>
    <t>Gesamt</t>
  </si>
  <si>
    <t>kW</t>
  </si>
  <si>
    <t>Firma</t>
  </si>
  <si>
    <t>Anschrift</t>
  </si>
  <si>
    <t>PLZ, Ort</t>
  </si>
  <si>
    <t>Tarifbestandteil</t>
  </si>
  <si>
    <t>Verluste</t>
  </si>
  <si>
    <t>Arbeit</t>
  </si>
  <si>
    <t>Leistung</t>
  </si>
  <si>
    <t>WKO Oberösterreich</t>
  </si>
  <si>
    <t>Wirtschaftpolitik und Außenwirtschaft</t>
  </si>
  <si>
    <t>Pauschale</t>
  </si>
  <si>
    <t>Verlust</t>
  </si>
  <si>
    <t>Ökostrom</t>
  </si>
  <si>
    <t>Bereich Burgenland Netzebene 5 unterbrechbar</t>
  </si>
  <si>
    <t>Bereich Steiermark Netzebene 6 gemessene Leistung</t>
  </si>
  <si>
    <t>Bereich Steiermark Netzebene 6 unterbrechbar</t>
  </si>
  <si>
    <t>Bereich Steiermark Netzebene 7 gemessene Leistung</t>
  </si>
  <si>
    <t>Bereich Steiermark Netzebene 7 nicht gemessene Leistung</t>
  </si>
  <si>
    <t>Bereich Steiermark Netzebene 7 unterbrechbar</t>
  </si>
  <si>
    <t>Bereich Steiermark Netzebene 7 nicht gemessene Leistung Doppeltarif</t>
  </si>
  <si>
    <t>Bereich Graz Netzebene 7 gemessene Leistung</t>
  </si>
  <si>
    <t>Bereich Graz Netzebene 7 nicht gemessene Leist.</t>
  </si>
  <si>
    <t>Bereich Graz Netzebene 7 unterbrechbar</t>
  </si>
  <si>
    <t>Bereich Graz Netzebene 7 nicht gemessene Leistung Doppeltarif</t>
  </si>
  <si>
    <t>Ökostromkosten</t>
  </si>
  <si>
    <t>Ökostrompauschale</t>
  </si>
  <si>
    <t>Netznutzung</t>
  </si>
  <si>
    <t>Bereich Burgenland Netzebene 5 gemessene Leistung</t>
  </si>
  <si>
    <t>Bereich Burgenland Netzebene 6 gemessene Leistung</t>
  </si>
  <si>
    <t>Bereich Burgenland Netzebene 6 unterbrechbar</t>
  </si>
  <si>
    <t>Bereich Burgenland Netzebene 7 gemessene Leistung</t>
  </si>
  <si>
    <t>Bereich Burgenland Netzebene 7 unterbrechbar</t>
  </si>
  <si>
    <t>Bereich Burgenland Netzebene 7 nicht gemessene Leistung</t>
  </si>
  <si>
    <t>Bereich Burgenland Netzebene 4 gemessene Leistung</t>
  </si>
  <si>
    <t>Bereich Burgenland Netzebene 3 gemessene Leistung</t>
  </si>
  <si>
    <t>Bereich Kärnten Netzebene 3 gemessene Leistung</t>
  </si>
  <si>
    <t>Bereich Kärnten Netzebene 4 gemessene Leistung</t>
  </si>
  <si>
    <t>Bereich Kärnten Netzebene 5 gemessene Leistung</t>
  </si>
  <si>
    <t>Bereich Kärnten Netzebene 6 gemessene Leistung</t>
  </si>
  <si>
    <t>Bereich Kärnten Netzebene 7 gemessene Leistung</t>
  </si>
  <si>
    <t>Bereich Kärnten Netzebene 7 nicht gemessene Leistung</t>
  </si>
  <si>
    <t>Bereich Kärnten Netzebene 7 unterbrechbar</t>
  </si>
  <si>
    <t>Bereich Klagenfurt Netzebene 4 gemessene Leistung</t>
  </si>
  <si>
    <t>Bereich Klagenfurt Netzebene 5 gemessene Leistung</t>
  </si>
  <si>
    <t>Bereich Klagenfurt Netzebene 6 gemessene Leistung</t>
  </si>
  <si>
    <t>Bereich Klagenfurt Netzebene 7 gemessene Leistung</t>
  </si>
  <si>
    <t>Bereich Klagenfurt Netzebene 7 nicht gemessene Leist.</t>
  </si>
  <si>
    <t>Bereich Klagenfurt Netzebene 7 unterbrechbar</t>
  </si>
  <si>
    <t>Bereich Niederösterreich Netzebene 3 gemessene Leistung</t>
  </si>
  <si>
    <t>Bereich Niederösterreich Netzebene 4 gemessene Leistung</t>
  </si>
  <si>
    <t>Bereich Niederösterreich Netzebene 5 gemessene Leistung</t>
  </si>
  <si>
    <t>Bereich Niederösterreich Netzebene 5 unterbrechbar</t>
  </si>
  <si>
    <t>Bereich Niederösterreich Netzebene 6 gemessene Leistung</t>
  </si>
  <si>
    <t>Bereich Niederösterreich Netzebene 6 unterbrechbar</t>
  </si>
  <si>
    <t>Bereich Niederösterreich Netzebene 7 gemessene Leistung</t>
  </si>
  <si>
    <t>Bereich Niederösterreich Netzebene 7 nicht gemessene Leistung</t>
  </si>
  <si>
    <t>Bereich Niederösterreich Netzebene 7 unterbrechbar</t>
  </si>
  <si>
    <t>Bereich Oberösterreich Netzebene 3 gemessene Leistung</t>
  </si>
  <si>
    <t>Bereich Oberösterreich Netzebene 4 gemessene Leistung</t>
  </si>
  <si>
    <t>Bereich Oberösterreich Netzebene 5 gemessene Leistung</t>
  </si>
  <si>
    <t>Bereich Oberösterreich Netzebene 6 gemessene Leistung</t>
  </si>
  <si>
    <t>Bereich Oberösterreich Netzebene 7 gemessene Leistung</t>
  </si>
  <si>
    <t>Bereich Oberösterreich Netzebene 7 nicht gemessene Leistung</t>
  </si>
  <si>
    <t>Bereich Oberösterreich Netzebene 7 unterbrechbar</t>
  </si>
  <si>
    <t>Bereich Linz Netzebene 4 gemessene Leistung</t>
  </si>
  <si>
    <t>Bereich Linz Netzebene 5 gemessene Leistung</t>
  </si>
  <si>
    <t>Bereich Linz Netzebene 6 gemessene Leistung</t>
  </si>
  <si>
    <t>Bereich Linz Netzebene 7 gemessene Leistung</t>
  </si>
  <si>
    <t>Bereich Linz Netzebene 7 nicht gemessene Leistung</t>
  </si>
  <si>
    <t>Bereich Linz Netzebene 7 unterbrechbar</t>
  </si>
  <si>
    <t>Bereich Salzburg Netzebene 3 gemessene Leistung</t>
  </si>
  <si>
    <t>Bereich Salzburg Netzebene 4 gemessene Leistung</t>
  </si>
  <si>
    <t>Bereich Salzburg Netzebene 5 gemessene Leistung</t>
  </si>
  <si>
    <t>Bereich Salzburg Netzebene 6 gemessene Leistung</t>
  </si>
  <si>
    <t>Bereich Salzburg Netzebene 7 gemessene Leistung</t>
  </si>
  <si>
    <t>Bereich Salzburg Netzebene 7 nicht gemessene Leistung</t>
  </si>
  <si>
    <t>Bereich Salzburg Netzebene 7 unterbrechbar</t>
  </si>
  <si>
    <t>Bereich Tirol Netzebene 6 gemessene Leistung</t>
  </si>
  <si>
    <t>Bereich Tirol Netzebene 7 gemessene Leistung</t>
  </si>
  <si>
    <t>Bereich Tirol Netzebene 7 nicht gemessene Leistung</t>
  </si>
  <si>
    <t>Bereich Tirol Netzebene 7 unterbrechbar</t>
  </si>
  <si>
    <t>Bereich Tirol Netzebene 7 nicht gemessene Leistung Doppeltarif</t>
  </si>
  <si>
    <t>Bereich Innsbruck Netzebene 6 gemessene Leistung</t>
  </si>
  <si>
    <t>Bereich Innsbruck Netzebene 7 gemessene Leistung</t>
  </si>
  <si>
    <t>Bereich Innsbruck Netzebene 7 nicht gemessene Leistung</t>
  </si>
  <si>
    <t>Bereich Innsbruck Netzebene 7 unterbrechbar</t>
  </si>
  <si>
    <t>Bereich Steiermark Netzebene 3 gemessene Leistung</t>
  </si>
  <si>
    <t>Bereich Steiermark Netzebene 4 gemessene Leistung</t>
  </si>
  <si>
    <t>Bereich Steiermark Netzebene 5 gemessene Leistung</t>
  </si>
  <si>
    <t>Bereich Graz Netzebene 5 gemessene Leistung</t>
  </si>
  <si>
    <t>Bereich Graz Netzebene 6 gemessene Leistung</t>
  </si>
  <si>
    <t>Bereich Tirol Netzebene 3 gemessene Leistung</t>
  </si>
  <si>
    <t>Bereich Tirol Netzebene 4 gemessene Leistung</t>
  </si>
  <si>
    <t>Bereich Tirol Netzebene 5 gemessene Leistung</t>
  </si>
  <si>
    <t>Bereich Innsbruck Netzebene 4 gemessene Leistung</t>
  </si>
  <si>
    <t>Bereich Innsbruck Netzebene 5 gemessene Leistung</t>
  </si>
  <si>
    <t>Bereich Vorarlberg Netzebene 3 gemessene Leistung</t>
  </si>
  <si>
    <t>Bereich Vorarlberg Netzebene 4 gemessene Leistung</t>
  </si>
  <si>
    <t>Bereich Vorarlberg Netzebene 5 gemessene Leistung</t>
  </si>
  <si>
    <t>Bereich Vorarlberg Netzebene 6 gemessene Leistung</t>
  </si>
  <si>
    <t>Bereich Vorarlberg Netzebene 7 nicht gemessene Leistung</t>
  </si>
  <si>
    <t>Bereich Vorarlberg Netzebene 7 unterbrechbar</t>
  </si>
  <si>
    <t>Bereich Vorarlberg Netzebene 7 nicht gemessene Leistung Doppeltarif</t>
  </si>
  <si>
    <t>Bereich Vorarlberg Netzebene 7 gemessene Leistung Doppeltarif</t>
  </si>
  <si>
    <t>Bereich Vorarlberg Netzebene 7  gemessene Leistung</t>
  </si>
  <si>
    <t>Bereich Kleinwalsertal Netzebene 5 gemessene Leistung</t>
  </si>
  <si>
    <t>Bereich Kleinwalsertal Netzebene 6 gemessene Leistung</t>
  </si>
  <si>
    <t>Bereich Kleinwalsertal Netzebene 6 nicht gemessene Leistung</t>
  </si>
  <si>
    <t>Bereich Kleinwalsertal Netzebene 6 unterbrechbar</t>
  </si>
  <si>
    <t>Bereich Kleinwalsertal Netzebene 7 gemessene Leistung</t>
  </si>
  <si>
    <t>Bereich Kleinwalsertal Netzebene 7 nicht gemessene Leistung</t>
  </si>
  <si>
    <t>Bereich Kleinwalsertal Netzebene 7 unterbrechbar</t>
  </si>
  <si>
    <t>Bereich Wien Netzebene 3 gemessene Leistung</t>
  </si>
  <si>
    <t>Bereich Wien Netzebene 4 gemessene Leistung</t>
  </si>
  <si>
    <t>Bereich Wien Netzebene 5 gemessene Leistung</t>
  </si>
  <si>
    <t>Bereich Wien Netzebene 6 gemessene Leistung</t>
  </si>
  <si>
    <t>Bereich Wien Netzebene 7 gemessene Leistung</t>
  </si>
  <si>
    <t>Bereich Wien Netzebene 7 nicht gemessene Leistung</t>
  </si>
  <si>
    <t>Bereich Wien Netzebene 7 unterbrechbar</t>
  </si>
  <si>
    <t>abgabe</t>
  </si>
  <si>
    <t>KWK-</t>
  </si>
  <si>
    <t>Elektrizitäts-</t>
  </si>
  <si>
    <t>P</t>
  </si>
  <si>
    <t>Netzverluste</t>
  </si>
  <si>
    <t>Anzahl der Zählpunkte</t>
  </si>
  <si>
    <t>Strombezug</t>
  </si>
  <si>
    <t>Zeilen Tarif</t>
  </si>
  <si>
    <t>Tarif 1</t>
  </si>
  <si>
    <t>SHT</t>
  </si>
  <si>
    <t>SNT</t>
  </si>
  <si>
    <t>WHT</t>
  </si>
  <si>
    <t>WNT</t>
  </si>
  <si>
    <t>Netznutzungsentgelt</t>
  </si>
  <si>
    <t>Tarifwahl - Tarif 1</t>
  </si>
  <si>
    <t>Tarifwahl - Tarif 2</t>
  </si>
  <si>
    <t>Tarif 2</t>
  </si>
  <si>
    <t>KWK-Pauschale</t>
  </si>
  <si>
    <t>Elektrizitätsabgabe</t>
  </si>
  <si>
    <t>Zählpunkte</t>
  </si>
  <si>
    <t>Cent/kWh</t>
  </si>
  <si>
    <t>Ökostromkosten Gesamt</t>
  </si>
  <si>
    <t xml:space="preserve">   Verrechnungsleistung</t>
  </si>
  <si>
    <t>€/ZP</t>
  </si>
  <si>
    <t>in %</t>
  </si>
  <si>
    <t>Ökostromförderung</t>
  </si>
  <si>
    <t>€/Monat</t>
  </si>
  <si>
    <t>Messentgelt</t>
  </si>
  <si>
    <t>€/Jahr</t>
  </si>
  <si>
    <t>in €</t>
  </si>
  <si>
    <t>in Cent/kWh</t>
  </si>
  <si>
    <t>Netznutzung, Ökostromkosten und Abgaben</t>
  </si>
  <si>
    <t>Euro             oder</t>
  </si>
  <si>
    <t>Jahr</t>
  </si>
  <si>
    <t xml:space="preserve">Jahr  </t>
  </si>
  <si>
    <t>Tarif 2014</t>
  </si>
  <si>
    <t>Tarif 2013</t>
  </si>
  <si>
    <t>Tarif 2015</t>
  </si>
  <si>
    <t>in EUR</t>
  </si>
  <si>
    <t>Tarif 2017</t>
  </si>
  <si>
    <t>Tarif 2018</t>
  </si>
  <si>
    <t>Tarif 2016</t>
  </si>
  <si>
    <t>Veränderung</t>
  </si>
  <si>
    <t>Differenz Ökostrom</t>
  </si>
  <si>
    <t>Absolut</t>
  </si>
  <si>
    <t>Gesamtkosten Tarif 1</t>
  </si>
  <si>
    <r>
      <t>Gesamtkosten Tarif 2</t>
    </r>
    <r>
      <rPr>
        <b/>
        <sz val="8"/>
        <color rgb="FFFF0000"/>
        <rFont val="Trebuchet MS"/>
        <family val="2"/>
      </rPr>
      <t xml:space="preserve"> (inkl. Ökostrom, KWK-Pauschale und Elektrizitätsabgabe)</t>
    </r>
  </si>
  <si>
    <t>XXX GmbH</t>
  </si>
  <si>
    <t>Gewerbepark 5</t>
  </si>
  <si>
    <t>4020 Linz</t>
  </si>
  <si>
    <t>Tarif 2019</t>
  </si>
  <si>
    <t>Differenz Gesamt</t>
  </si>
  <si>
    <t>Tarif 2020</t>
  </si>
  <si>
    <t>Tarif 2021</t>
  </si>
  <si>
    <t xml:space="preserve">Achtung: Vor der Kopie des neuen Jahrestarifblattes in das Hauptdokument die Jahreszahl der Bereichsnamen im Namensmanager anpassen! </t>
  </si>
  <si>
    <t>Tarif 2022</t>
  </si>
  <si>
    <t>Bereich Klagenfurt Netzebene 5 unterbrechbar</t>
  </si>
  <si>
    <t>Bereich Klagenfurt Netzebene 6 unterbrechbar</t>
  </si>
  <si>
    <t>Tarif 2023</t>
  </si>
  <si>
    <t>E robert.mairhofer@wkooe.at W wkooe.at/ooe/energie</t>
  </si>
  <si>
    <t>Hessenplatz 3, 4020 LINZ, T +43 5 90909 3435</t>
  </si>
  <si>
    <t>Differenz Netzentgelte</t>
  </si>
  <si>
    <t>Netzentgelte Gesamt</t>
  </si>
  <si>
    <t>Netzentgelte Tarif 1</t>
  </si>
  <si>
    <t>Netzentgelte Tarif 2</t>
  </si>
  <si>
    <t>Tarif 2024</t>
  </si>
  <si>
    <r>
      <rPr>
        <b/>
        <sz val="10"/>
        <color rgb="FFFF0000"/>
        <rFont val="Trebuchet MS"/>
        <family val="2"/>
      </rPr>
      <t>HINWEIS:</t>
    </r>
    <r>
      <rPr>
        <sz val="10"/>
        <rFont val="Trebuchet MS"/>
        <family val="2"/>
      </rPr>
      <t xml:space="preserve"> Reduktion der Elektrizitätsabgabe für Vorgänge im Zeitraum vom 1. Mai 2022 bis 31. Dezember 2024 von 0,015 Euro je kWh auf 0,001 Euro je kWh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</si>
</sst>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d\.\ mmmm\ yyyy"/>
    <numFmt numFmtId="166" formatCode="#,##0.000"/>
    <numFmt numFmtId="167" formatCode="#,##0.00000"/>
    <numFmt numFmtId="168" formatCode="0.0%"/>
    <numFmt numFmtId="169" formatCode="&quot;x  &quot;##"/>
    <numFmt numFmtId="170" formatCode="#,##0.0"/>
  </numFmts>
  <fonts count="29">
    <font>
      <sz val="10"/>
      <name val="Optima"/>
    </font>
    <font>
      <sz val="10"/>
      <name val="Optima"/>
    </font>
    <font>
      <sz val="10"/>
      <name val="Helv"/>
    </font>
    <font>
      <sz val="8"/>
      <name val="Optima"/>
    </font>
    <font>
      <b/>
      <sz val="10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b/>
      <sz val="12"/>
      <name val="Trebuchet MS"/>
      <family val="2"/>
    </font>
    <font>
      <sz val="8"/>
      <name val="Trebuchet MS"/>
      <family val="2"/>
    </font>
    <font>
      <b/>
      <sz val="10"/>
      <color indexed="10"/>
      <name val="Trebuchet MS"/>
      <family val="2"/>
    </font>
    <font>
      <sz val="10"/>
      <color indexed="9"/>
      <name val="Trebuchet MS"/>
      <family val="2"/>
    </font>
    <font>
      <b/>
      <sz val="12"/>
      <color indexed="12"/>
      <name val="Trebuchet MS"/>
      <family val="2"/>
    </font>
    <font>
      <b/>
      <sz val="10"/>
      <color rgb="FFFF0000"/>
      <name val="Trebuchet MS"/>
      <family val="2"/>
    </font>
    <font>
      <b/>
      <sz val="14"/>
      <color rgb="FFFF0000"/>
      <name val="Trebuchet MS"/>
      <family val="2"/>
    </font>
    <font>
      <b/>
      <sz val="12"/>
      <color rgb="FFFF0000"/>
      <name val="Trebuchet MS"/>
      <family val="2"/>
    </font>
    <font>
      <sz val="14"/>
      <name val="Trebuchet MS"/>
      <family val="2"/>
    </font>
    <font>
      <b/>
      <sz val="10"/>
      <color theme="4" tint="-0.249977111117893"/>
      <name val="Trebuchet MS"/>
      <family val="2"/>
    </font>
    <font>
      <sz val="8"/>
      <color theme="7" tint="0.79998168889431442"/>
      <name val="Trebuchet MS"/>
      <family val="2"/>
    </font>
    <font>
      <b/>
      <sz val="10"/>
      <color indexed="12"/>
      <name val="Trebuchet MS"/>
      <family val="2"/>
    </font>
    <font>
      <b/>
      <sz val="8"/>
      <color rgb="FFFF0000"/>
      <name val="Trebuchet MS"/>
      <family val="2"/>
    </font>
    <font>
      <sz val="10"/>
      <color theme="0"/>
      <name val="Trebuchet MS"/>
      <family val="2"/>
    </font>
    <font>
      <sz val="10"/>
      <color theme="7" tint="0.79998168889431442"/>
      <name val="Trebuchet MS"/>
      <family val="2"/>
    </font>
    <font>
      <sz val="10"/>
      <color theme="4" tint="0.79998168889431442"/>
      <name val="Trebuchet MS"/>
      <family val="2"/>
    </font>
    <font>
      <sz val="10"/>
      <color theme="9" tint="0.79998168889431442"/>
      <name val="Trebuchet MS"/>
      <family val="2"/>
    </font>
    <font>
      <sz val="8"/>
      <color theme="0" tint="-0.249977111117893"/>
      <name val="Trebuchet MS"/>
      <family val="2"/>
    </font>
    <font>
      <sz val="10"/>
      <color theme="0" tint="-4.9989318521683403E-2"/>
      <name val="Trebuchet MS"/>
      <family val="2"/>
    </font>
    <font>
      <b/>
      <sz val="10"/>
      <color theme="0" tint="-4.9989318521683403E-2"/>
      <name val="Trebuchet MS"/>
      <family val="2"/>
    </font>
    <font>
      <sz val="10"/>
      <color rgb="FFFF0000"/>
      <name val="Trebuchet MS"/>
      <family val="2"/>
    </font>
    <font>
      <sz val="6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4" fillId="0" borderId="9" xfId="0" applyFont="1" applyBorder="1"/>
    <xf numFmtId="0" fontId="4" fillId="0" borderId="12" xfId="0" applyFont="1" applyBorder="1"/>
    <xf numFmtId="3" fontId="4" fillId="4" borderId="12" xfId="0" applyNumberFormat="1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5" fillId="0" borderId="9" xfId="0" applyFont="1" applyBorder="1"/>
    <xf numFmtId="4" fontId="5" fillId="7" borderId="9" xfId="0" applyNumberFormat="1" applyFont="1" applyFill="1" applyBorder="1" applyAlignment="1">
      <alignment vertical="top"/>
    </xf>
    <xf numFmtId="2" fontId="5" fillId="7" borderId="10" xfId="0" applyNumberFormat="1" applyFont="1" applyFill="1" applyBorder="1" applyAlignment="1">
      <alignment vertical="top"/>
    </xf>
    <xf numFmtId="2" fontId="5" fillId="7" borderId="11" xfId="0" applyNumberFormat="1" applyFont="1" applyFill="1" applyBorder="1" applyAlignment="1">
      <alignment vertical="top"/>
    </xf>
    <xf numFmtId="164" fontId="5" fillId="3" borderId="10" xfId="0" applyNumberFormat="1" applyFont="1" applyFill="1" applyBorder="1" applyAlignment="1">
      <alignment vertical="top"/>
    </xf>
    <xf numFmtId="2" fontId="5" fillId="8" borderId="9" xfId="0" applyNumberFormat="1" applyFont="1" applyFill="1" applyBorder="1" applyAlignment="1">
      <alignment vertical="top"/>
    </xf>
    <xf numFmtId="164" fontId="5" fillId="8" borderId="10" xfId="0" applyNumberFormat="1" applyFont="1" applyFill="1" applyBorder="1" applyAlignment="1">
      <alignment vertical="top"/>
    </xf>
    <xf numFmtId="0" fontId="5" fillId="0" borderId="4" xfId="0" applyFont="1" applyBorder="1"/>
    <xf numFmtId="4" fontId="5" fillId="7" borderId="4" xfId="0" applyNumberFormat="1" applyFont="1" applyFill="1" applyBorder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7" borderId="3" xfId="0" applyNumberFormat="1" applyFont="1" applyFill="1" applyBorder="1" applyAlignment="1">
      <alignment vertical="top"/>
    </xf>
    <xf numFmtId="164" fontId="5" fillId="3" borderId="0" xfId="0" applyNumberFormat="1" applyFont="1" applyFill="1" applyAlignment="1">
      <alignment vertical="top"/>
    </xf>
    <xf numFmtId="2" fontId="5" fillId="8" borderId="4" xfId="0" applyNumberFormat="1" applyFont="1" applyFill="1" applyBorder="1" applyAlignment="1">
      <alignment vertical="top"/>
    </xf>
    <xf numFmtId="164" fontId="5" fillId="8" borderId="0" xfId="0" applyNumberFormat="1" applyFont="1" applyFill="1" applyAlignment="1">
      <alignment vertical="top"/>
    </xf>
    <xf numFmtId="0" fontId="5" fillId="0" borderId="12" xfId="0" applyFont="1" applyBorder="1"/>
    <xf numFmtId="4" fontId="5" fillId="7" borderId="12" xfId="0" applyNumberFormat="1" applyFont="1" applyFill="1" applyBorder="1" applyAlignment="1">
      <alignment vertical="top"/>
    </xf>
    <xf numFmtId="2" fontId="5" fillId="7" borderId="13" xfId="0" applyNumberFormat="1" applyFont="1" applyFill="1" applyBorder="1" applyAlignment="1">
      <alignment vertical="top"/>
    </xf>
    <xf numFmtId="2" fontId="5" fillId="7" borderId="14" xfId="0" applyNumberFormat="1" applyFont="1" applyFill="1" applyBorder="1" applyAlignment="1">
      <alignment vertical="top"/>
    </xf>
    <xf numFmtId="164" fontId="5" fillId="3" borderId="13" xfId="0" applyNumberFormat="1" applyFont="1" applyFill="1" applyBorder="1" applyAlignment="1">
      <alignment vertical="top"/>
    </xf>
    <xf numFmtId="2" fontId="5" fillId="8" borderId="12" xfId="0" applyNumberFormat="1" applyFont="1" applyFill="1" applyBorder="1" applyAlignment="1">
      <alignment vertical="top"/>
    </xf>
    <xf numFmtId="164" fontId="5" fillId="8" borderId="13" xfId="0" applyNumberFormat="1" applyFont="1" applyFill="1" applyBorder="1" applyAlignment="1">
      <alignment vertical="top"/>
    </xf>
    <xf numFmtId="0" fontId="5" fillId="0" borderId="15" xfId="0" applyFont="1" applyBorder="1"/>
    <xf numFmtId="3" fontId="5" fillId="8" borderId="9" xfId="0" applyNumberFormat="1" applyFont="1" applyFill="1" applyBorder="1" applyAlignment="1">
      <alignment vertical="top"/>
    </xf>
    <xf numFmtId="0" fontId="5" fillId="0" borderId="16" xfId="0" applyFont="1" applyBorder="1"/>
    <xf numFmtId="3" fontId="5" fillId="8" borderId="4" xfId="0" applyNumberFormat="1" applyFont="1" applyFill="1" applyBorder="1" applyAlignment="1">
      <alignment vertical="top"/>
    </xf>
    <xf numFmtId="0" fontId="5" fillId="0" borderId="17" xfId="0" applyFont="1" applyBorder="1"/>
    <xf numFmtId="3" fontId="5" fillId="8" borderId="12" xfId="0" applyNumberFormat="1" applyFont="1" applyFill="1" applyBorder="1" applyAlignment="1">
      <alignment vertical="top"/>
    </xf>
    <xf numFmtId="1" fontId="5" fillId="8" borderId="9" xfId="0" applyNumberFormat="1" applyFont="1" applyFill="1" applyBorder="1" applyAlignment="1">
      <alignment vertical="top"/>
    </xf>
    <xf numFmtId="1" fontId="5" fillId="8" borderId="4" xfId="0" applyNumberFormat="1" applyFont="1" applyFill="1" applyBorder="1" applyAlignment="1">
      <alignment vertical="top"/>
    </xf>
    <xf numFmtId="1" fontId="5" fillId="8" borderId="12" xfId="0" applyNumberFormat="1" applyFont="1" applyFill="1" applyBorder="1" applyAlignment="1">
      <alignment vertical="top"/>
    </xf>
    <xf numFmtId="0" fontId="4" fillId="0" borderId="15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4" fillId="10" borderId="15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164" fontId="5" fillId="11" borderId="11" xfId="0" applyNumberFormat="1" applyFont="1" applyFill="1" applyBorder="1" applyAlignment="1">
      <alignment horizontal="center" vertical="top"/>
    </xf>
    <xf numFmtId="164" fontId="5" fillId="11" borderId="3" xfId="0" applyNumberFormat="1" applyFont="1" applyFill="1" applyBorder="1" applyAlignment="1">
      <alignment horizontal="center" vertical="top"/>
    </xf>
    <xf numFmtId="164" fontId="5" fillId="11" borderId="14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2" fontId="5" fillId="2" borderId="15" xfId="0" applyNumberFormat="1" applyFont="1" applyFill="1" applyBorder="1" applyAlignment="1">
      <alignment vertical="top"/>
    </xf>
    <xf numFmtId="2" fontId="5" fillId="2" borderId="16" xfId="0" applyNumberFormat="1" applyFont="1" applyFill="1" applyBorder="1" applyAlignment="1">
      <alignment vertical="top"/>
    </xf>
    <xf numFmtId="2" fontId="5" fillId="2" borderId="17" xfId="0" applyNumberFormat="1" applyFont="1" applyFill="1" applyBorder="1" applyAlignment="1">
      <alignment vertical="top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5" fillId="0" borderId="0" xfId="0" applyFont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2" borderId="0" xfId="0" quotePrefix="1" applyFont="1" applyFill="1" applyAlignment="1">
      <alignment horizontal="left"/>
    </xf>
    <xf numFmtId="0" fontId="8" fillId="2" borderId="0" xfId="0" applyFont="1" applyFill="1"/>
    <xf numFmtId="165" fontId="8" fillId="2" borderId="0" xfId="0" applyNumberFormat="1" applyFont="1" applyFill="1"/>
    <xf numFmtId="0" fontId="12" fillId="12" borderId="0" xfId="0" applyFont="1" applyFill="1"/>
    <xf numFmtId="0" fontId="5" fillId="8" borderId="0" xfId="0" applyFont="1" applyFill="1"/>
    <xf numFmtId="0" fontId="15" fillId="8" borderId="0" xfId="0" applyFont="1" applyFill="1"/>
    <xf numFmtId="0" fontId="13" fillId="8" borderId="0" xfId="0" applyFont="1" applyFill="1"/>
    <xf numFmtId="0" fontId="4" fillId="8" borderId="0" xfId="0" applyFont="1" applyFill="1"/>
    <xf numFmtId="0" fontId="4" fillId="8" borderId="0" xfId="0" applyFont="1" applyFill="1" applyAlignment="1">
      <alignment horizontal="right"/>
    </xf>
    <xf numFmtId="0" fontId="10" fillId="8" borderId="0" xfId="0" applyFont="1" applyFill="1"/>
    <xf numFmtId="0" fontId="9" fillId="8" borderId="0" xfId="0" applyFont="1" applyFill="1"/>
    <xf numFmtId="0" fontId="14" fillId="8" borderId="0" xfId="0" applyFont="1" applyFill="1"/>
    <xf numFmtId="0" fontId="4" fillId="8" borderId="0" xfId="0" applyFont="1" applyFill="1" applyAlignment="1">
      <alignment horizontal="center"/>
    </xf>
    <xf numFmtId="0" fontId="16" fillId="8" borderId="0" xfId="0" applyFont="1" applyFill="1" applyAlignment="1">
      <alignment horizontal="right"/>
    </xf>
    <xf numFmtId="0" fontId="9" fillId="12" borderId="0" xfId="0" applyFont="1" applyFill="1"/>
    <xf numFmtId="0" fontId="12" fillId="8" borderId="0" xfId="0" applyFont="1" applyFill="1"/>
    <xf numFmtId="0" fontId="12" fillId="12" borderId="0" xfId="0" applyFont="1" applyFill="1" applyAlignment="1">
      <alignment horizontal="center"/>
    </xf>
    <xf numFmtId="0" fontId="17" fillId="2" borderId="0" xfId="0" applyFont="1" applyFill="1" applyAlignment="1">
      <alignment horizontal="right"/>
    </xf>
    <xf numFmtId="2" fontId="12" fillId="12" borderId="0" xfId="0" applyNumberFormat="1" applyFont="1" applyFill="1"/>
    <xf numFmtId="164" fontId="12" fillId="12" borderId="0" xfId="0" applyNumberFormat="1" applyFont="1" applyFill="1"/>
    <xf numFmtId="4" fontId="12" fillId="1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4" fillId="7" borderId="0" xfId="0" applyFont="1" applyFill="1"/>
    <xf numFmtId="0" fontId="5" fillId="7" borderId="0" xfId="0" applyFont="1" applyFill="1"/>
    <xf numFmtId="4" fontId="5" fillId="7" borderId="0" xfId="0" applyNumberFormat="1" applyFont="1" applyFill="1" applyAlignment="1">
      <alignment horizontal="right"/>
    </xf>
    <xf numFmtId="0" fontId="5" fillId="7" borderId="0" xfId="0" applyFont="1" applyFill="1" applyAlignment="1">
      <alignment horizontal="left"/>
    </xf>
    <xf numFmtId="0" fontId="4" fillId="7" borderId="0" xfId="0" applyFont="1" applyFill="1"/>
    <xf numFmtId="0" fontId="11" fillId="7" borderId="0" xfId="0" applyFont="1" applyFill="1"/>
    <xf numFmtId="4" fontId="5" fillId="7" borderId="0" xfId="0" applyNumberFormat="1" applyFont="1" applyFill="1" applyAlignment="1">
      <alignment horizontal="left"/>
    </xf>
    <xf numFmtId="4" fontId="5" fillId="7" borderId="0" xfId="0" applyNumberFormat="1" applyFont="1" applyFill="1"/>
    <xf numFmtId="4" fontId="4" fillId="7" borderId="0" xfId="0" applyNumberFormat="1" applyFont="1" applyFill="1"/>
    <xf numFmtId="3" fontId="4" fillId="7" borderId="0" xfId="0" applyNumberFormat="1" applyFont="1" applyFill="1"/>
    <xf numFmtId="166" fontId="5" fillId="7" borderId="0" xfId="0" applyNumberFormat="1" applyFont="1" applyFill="1"/>
    <xf numFmtId="0" fontId="5" fillId="7" borderId="1" xfId="0" applyFont="1" applyFill="1" applyBorder="1"/>
    <xf numFmtId="3" fontId="4" fillId="7" borderId="1" xfId="0" applyNumberFormat="1" applyFont="1" applyFill="1" applyBorder="1"/>
    <xf numFmtId="0" fontId="5" fillId="7" borderId="1" xfId="0" applyFont="1" applyFill="1" applyBorder="1" applyAlignment="1">
      <alignment horizontal="left"/>
    </xf>
    <xf numFmtId="166" fontId="5" fillId="7" borderId="1" xfId="0" applyNumberFormat="1" applyFont="1" applyFill="1" applyBorder="1"/>
    <xf numFmtId="4" fontId="4" fillId="7" borderId="1" xfId="0" applyNumberFormat="1" applyFont="1" applyFill="1" applyBorder="1"/>
    <xf numFmtId="169" fontId="5" fillId="7" borderId="0" xfId="0" applyNumberFormat="1" applyFont="1" applyFill="1" applyAlignment="1">
      <alignment horizontal="right"/>
    </xf>
    <xf numFmtId="0" fontId="18" fillId="7" borderId="1" xfId="0" applyFont="1" applyFill="1" applyBorder="1"/>
    <xf numFmtId="0" fontId="4" fillId="7" borderId="1" xfId="0" applyFont="1" applyFill="1" applyBorder="1"/>
    <xf numFmtId="4" fontId="11" fillId="7" borderId="0" xfId="0" applyNumberFormat="1" applyFont="1" applyFill="1"/>
    <xf numFmtId="167" fontId="5" fillId="7" borderId="0" xfId="0" applyNumberFormat="1" applyFont="1" applyFill="1"/>
    <xf numFmtId="0" fontId="18" fillId="7" borderId="0" xfId="0" applyFont="1" applyFill="1"/>
    <xf numFmtId="4" fontId="18" fillId="7" borderId="0" xfId="0" applyNumberFormat="1" applyFont="1" applyFill="1"/>
    <xf numFmtId="4" fontId="5" fillId="7" borderId="1" xfId="0" applyNumberFormat="1" applyFont="1" applyFill="1" applyBorder="1"/>
    <xf numFmtId="4" fontId="18" fillId="7" borderId="1" xfId="0" applyNumberFormat="1" applyFont="1" applyFill="1" applyBorder="1"/>
    <xf numFmtId="4" fontId="14" fillId="7" borderId="0" xfId="0" applyNumberFormat="1" applyFont="1" applyFill="1"/>
    <xf numFmtId="4" fontId="5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left"/>
    </xf>
    <xf numFmtId="0" fontId="11" fillId="8" borderId="0" xfId="0" applyFont="1" applyFill="1"/>
    <xf numFmtId="4" fontId="5" fillId="8" borderId="0" xfId="0" applyNumberFormat="1" applyFont="1" applyFill="1" applyAlignment="1">
      <alignment horizontal="left"/>
    </xf>
    <xf numFmtId="4" fontId="5" fillId="8" borderId="0" xfId="0" applyNumberFormat="1" applyFont="1" applyFill="1"/>
    <xf numFmtId="4" fontId="4" fillId="8" borderId="0" xfId="0" applyNumberFormat="1" applyFont="1" applyFill="1"/>
    <xf numFmtId="3" fontId="4" fillId="8" borderId="0" xfId="0" applyNumberFormat="1" applyFont="1" applyFill="1"/>
    <xf numFmtId="166" fontId="5" fillId="8" borderId="0" xfId="0" applyNumberFormat="1" applyFont="1" applyFill="1"/>
    <xf numFmtId="0" fontId="5" fillId="8" borderId="1" xfId="0" applyFont="1" applyFill="1" applyBorder="1"/>
    <xf numFmtId="3" fontId="4" fillId="8" borderId="1" xfId="0" applyNumberFormat="1" applyFont="1" applyFill="1" applyBorder="1"/>
    <xf numFmtId="0" fontId="5" fillId="8" borderId="1" xfId="0" applyFont="1" applyFill="1" applyBorder="1" applyAlignment="1">
      <alignment horizontal="left"/>
    </xf>
    <xf numFmtId="166" fontId="5" fillId="8" borderId="1" xfId="0" applyNumberFormat="1" applyFont="1" applyFill="1" applyBorder="1"/>
    <xf numFmtId="4" fontId="4" fillId="8" borderId="1" xfId="0" applyNumberFormat="1" applyFont="1" applyFill="1" applyBorder="1"/>
    <xf numFmtId="169" fontId="5" fillId="8" borderId="0" xfId="0" applyNumberFormat="1" applyFont="1" applyFill="1" applyAlignment="1">
      <alignment horizontal="right"/>
    </xf>
    <xf numFmtId="0" fontId="18" fillId="8" borderId="1" xfId="0" applyFont="1" applyFill="1" applyBorder="1"/>
    <xf numFmtId="0" fontId="4" fillId="8" borderId="1" xfId="0" applyFont="1" applyFill="1" applyBorder="1"/>
    <xf numFmtId="4" fontId="11" fillId="8" borderId="0" xfId="0" applyNumberFormat="1" applyFont="1" applyFill="1"/>
    <xf numFmtId="167" fontId="5" fillId="8" borderId="0" xfId="0" applyNumberFormat="1" applyFont="1" applyFill="1"/>
    <xf numFmtId="0" fontId="18" fillId="8" borderId="0" xfId="0" applyFont="1" applyFill="1"/>
    <xf numFmtId="4" fontId="18" fillId="8" borderId="0" xfId="0" applyNumberFormat="1" applyFont="1" applyFill="1"/>
    <xf numFmtId="4" fontId="5" fillId="8" borderId="1" xfId="0" applyNumberFormat="1" applyFont="1" applyFill="1" applyBorder="1"/>
    <xf numFmtId="4" fontId="18" fillId="8" borderId="1" xfId="0" applyNumberFormat="1" applyFont="1" applyFill="1" applyBorder="1"/>
    <xf numFmtId="4" fontId="14" fillId="8" borderId="0" xfId="0" applyNumberFormat="1" applyFont="1" applyFill="1"/>
    <xf numFmtId="0" fontId="9" fillId="2" borderId="0" xfId="0" applyFont="1" applyFill="1" applyAlignment="1">
      <alignment horizontal="left"/>
    </xf>
    <xf numFmtId="0" fontId="5" fillId="2" borderId="0" xfId="1" applyFont="1" applyFill="1"/>
    <xf numFmtId="0" fontId="9" fillId="2" borderId="0" xfId="0" applyFont="1" applyFill="1"/>
    <xf numFmtId="4" fontId="4" fillId="2" borderId="0" xfId="0" applyNumberFormat="1" applyFont="1" applyFill="1"/>
    <xf numFmtId="0" fontId="4" fillId="2" borderId="9" xfId="0" applyFont="1" applyFill="1" applyBorder="1"/>
    <xf numFmtId="0" fontId="5" fillId="2" borderId="10" xfId="0" applyFont="1" applyFill="1" applyBorder="1"/>
    <xf numFmtId="0" fontId="20" fillId="0" borderId="0" xfId="0" applyFont="1"/>
    <xf numFmtId="0" fontId="4" fillId="2" borderId="12" xfId="0" applyFont="1" applyFill="1" applyBorder="1"/>
    <xf numFmtId="0" fontId="4" fillId="2" borderId="13" xfId="0" applyFont="1" applyFill="1" applyBorder="1"/>
    <xf numFmtId="0" fontId="5" fillId="2" borderId="4" xfId="0" applyFont="1" applyFill="1" applyBorder="1"/>
    <xf numFmtId="4" fontId="5" fillId="2" borderId="2" xfId="0" applyNumberFormat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4" fontId="4" fillId="2" borderId="8" xfId="0" applyNumberFormat="1" applyFont="1" applyFill="1" applyBorder="1"/>
    <xf numFmtId="0" fontId="10" fillId="2" borderId="0" xfId="0" applyFont="1" applyFill="1"/>
    <xf numFmtId="0" fontId="21" fillId="2" borderId="0" xfId="0" applyFont="1" applyFill="1"/>
    <xf numFmtId="0" fontId="14" fillId="7" borderId="0" xfId="0" applyFont="1" applyFill="1" applyAlignment="1">
      <alignment horizontal="left"/>
    </xf>
    <xf numFmtId="0" fontId="10" fillId="7" borderId="0" xfId="0" applyFont="1" applyFill="1"/>
    <xf numFmtId="0" fontId="21" fillId="7" borderId="0" xfId="0" applyFont="1" applyFill="1"/>
    <xf numFmtId="0" fontId="9" fillId="7" borderId="0" xfId="0" applyFont="1" applyFill="1"/>
    <xf numFmtId="0" fontId="4" fillId="7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4" fillId="8" borderId="0" xfId="0" applyFont="1" applyFill="1" applyAlignment="1">
      <alignment horizontal="left"/>
    </xf>
    <xf numFmtId="0" fontId="21" fillId="8" borderId="0" xfId="0" applyFont="1" applyFill="1"/>
    <xf numFmtId="0" fontId="4" fillId="8" borderId="0" xfId="0" applyFont="1" applyFill="1" applyAlignment="1">
      <alignment horizontal="left"/>
    </xf>
    <xf numFmtId="0" fontId="12" fillId="8" borderId="0" xfId="0" applyFont="1" applyFill="1" applyAlignment="1">
      <alignment horizontal="left"/>
    </xf>
    <xf numFmtId="3" fontId="9" fillId="12" borderId="0" xfId="0" applyNumberFormat="1" applyFont="1" applyFill="1" applyProtection="1">
      <protection locked="0"/>
    </xf>
    <xf numFmtId="3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2" fillId="1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2" fillId="7" borderId="0" xfId="0" applyFont="1" applyFill="1" applyProtection="1">
      <protection locked="0"/>
    </xf>
    <xf numFmtId="0" fontId="23" fillId="8" borderId="0" xfId="0" applyFont="1" applyFill="1" applyProtection="1">
      <protection locked="0"/>
    </xf>
    <xf numFmtId="0" fontId="4" fillId="2" borderId="19" xfId="0" applyFont="1" applyFill="1" applyBorder="1" applyAlignment="1">
      <alignment horizontal="right"/>
    </xf>
    <xf numFmtId="164" fontId="5" fillId="2" borderId="18" xfId="2" applyNumberFormat="1" applyFont="1" applyFill="1" applyBorder="1" applyAlignment="1" applyProtection="1">
      <alignment horizontal="right"/>
    </xf>
    <xf numFmtId="164" fontId="4" fillId="2" borderId="20" xfId="0" applyNumberFormat="1" applyFont="1" applyFill="1" applyBorder="1" applyAlignment="1">
      <alignment horizontal="right"/>
    </xf>
    <xf numFmtId="0" fontId="24" fillId="8" borderId="0" xfId="0" applyFont="1" applyFill="1"/>
    <xf numFmtId="170" fontId="9" fillId="12" borderId="0" xfId="0" applyNumberFormat="1" applyFont="1" applyFill="1" applyProtection="1">
      <protection locked="0"/>
    </xf>
    <xf numFmtId="170" fontId="4" fillId="7" borderId="0" xfId="0" applyNumberFormat="1" applyFont="1" applyFill="1"/>
    <xf numFmtId="170" fontId="4" fillId="8" borderId="0" xfId="0" applyNumberFormat="1" applyFont="1" applyFill="1"/>
    <xf numFmtId="0" fontId="14" fillId="8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center"/>
    </xf>
    <xf numFmtId="168" fontId="4" fillId="2" borderId="0" xfId="2" applyNumberFormat="1" applyFont="1" applyFill="1" applyBorder="1" applyAlignment="1" applyProtection="1">
      <alignment horizontal="center"/>
    </xf>
    <xf numFmtId="168" fontId="14" fillId="8" borderId="0" xfId="2" applyNumberFormat="1" applyFont="1" applyFill="1" applyAlignment="1" applyProtection="1">
      <alignment horizontal="right"/>
    </xf>
    <xf numFmtId="0" fontId="5" fillId="7" borderId="0" xfId="0" applyFont="1" applyFill="1" applyAlignment="1">
      <alignment horizontal="right"/>
    </xf>
    <xf numFmtId="0" fontId="5" fillId="8" borderId="0" xfId="0" applyFont="1" applyFill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2" borderId="13" xfId="0" applyFont="1" applyFill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3" fontId="25" fillId="0" borderId="0" xfId="0" applyNumberFormat="1" applyFont="1"/>
    <xf numFmtId="4" fontId="25" fillId="0" borderId="0" xfId="0" applyNumberFormat="1" applyFont="1"/>
    <xf numFmtId="0" fontId="12" fillId="12" borderId="0" xfId="0" applyFont="1" applyFill="1" applyAlignment="1">
      <alignment horizontal="left"/>
    </xf>
    <xf numFmtId="164" fontId="5" fillId="3" borderId="9" xfId="0" applyNumberFormat="1" applyFont="1" applyFill="1" applyBorder="1" applyAlignment="1">
      <alignment vertical="top"/>
    </xf>
    <xf numFmtId="164" fontId="5" fillId="3" borderId="11" xfId="0" applyNumberFormat="1" applyFont="1" applyFill="1" applyBorder="1" applyAlignment="1">
      <alignment vertical="top"/>
    </xf>
    <xf numFmtId="164" fontId="5" fillId="3" borderId="4" xfId="0" applyNumberFormat="1" applyFont="1" applyFill="1" applyBorder="1" applyAlignment="1">
      <alignment vertical="top"/>
    </xf>
    <xf numFmtId="164" fontId="5" fillId="3" borderId="3" xfId="0" applyNumberFormat="1" applyFont="1" applyFill="1" applyBorder="1" applyAlignment="1">
      <alignment vertical="top"/>
    </xf>
    <xf numFmtId="164" fontId="5" fillId="3" borderId="12" xfId="0" applyNumberFormat="1" applyFont="1" applyFill="1" applyBorder="1" applyAlignment="1">
      <alignment vertical="top"/>
    </xf>
    <xf numFmtId="164" fontId="5" fillId="3" borderId="14" xfId="0" applyNumberFormat="1" applyFont="1" applyFill="1" applyBorder="1" applyAlignment="1">
      <alignment vertical="top"/>
    </xf>
    <xf numFmtId="164" fontId="5" fillId="3" borderId="25" xfId="0" applyNumberFormat="1" applyFont="1" applyFill="1" applyBorder="1" applyAlignment="1">
      <alignment vertical="top"/>
    </xf>
    <xf numFmtId="4" fontId="5" fillId="0" borderId="0" xfId="0" applyNumberFormat="1" applyFont="1"/>
    <xf numFmtId="10" fontId="5" fillId="0" borderId="0" xfId="2" applyNumberFormat="1" applyFont="1" applyProtection="1"/>
    <xf numFmtId="168" fontId="5" fillId="2" borderId="18" xfId="2" applyNumberFormat="1" applyFont="1" applyFill="1" applyBorder="1" applyAlignment="1" applyProtection="1">
      <alignment horizontal="right"/>
    </xf>
    <xf numFmtId="168" fontId="4" fillId="2" borderId="2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168" fontId="5" fillId="2" borderId="3" xfId="2" applyNumberFormat="1" applyFont="1" applyFill="1" applyBorder="1" applyAlignment="1" applyProtection="1">
      <alignment horizontal="right"/>
    </xf>
    <xf numFmtId="168" fontId="4" fillId="2" borderId="7" xfId="2" applyNumberFormat="1" applyFont="1" applyFill="1" applyBorder="1" applyAlignment="1" applyProtection="1">
      <alignment horizontal="right"/>
    </xf>
    <xf numFmtId="168" fontId="4" fillId="2" borderId="20" xfId="2" applyNumberFormat="1" applyFont="1" applyFill="1" applyBorder="1" applyAlignment="1" applyProtection="1">
      <alignment horizontal="right"/>
    </xf>
    <xf numFmtId="0" fontId="4" fillId="2" borderId="8" xfId="0" applyFont="1" applyFill="1" applyBorder="1" applyAlignment="1">
      <alignment horizontal="right"/>
    </xf>
    <xf numFmtId="0" fontId="27" fillId="13" borderId="0" xfId="0" applyFont="1" applyFill="1" applyAlignment="1">
      <alignment wrapText="1"/>
    </xf>
    <xf numFmtId="0" fontId="28" fillId="7" borderId="0" xfId="0" applyFont="1" applyFill="1"/>
    <xf numFmtId="0" fontId="23" fillId="8" borderId="0" xfId="0" applyFont="1" applyFill="1"/>
    <xf numFmtId="0" fontId="22" fillId="7" borderId="0" xfId="0" applyFont="1" applyFill="1"/>
    <xf numFmtId="0" fontId="28" fillId="8" borderId="0" xfId="0" applyFont="1" applyFill="1"/>
    <xf numFmtId="4" fontId="12" fillId="8" borderId="0" xfId="0" applyNumberFormat="1" applyFont="1" applyFill="1" applyAlignment="1">
      <alignment horizontal="right"/>
    </xf>
    <xf numFmtId="168" fontId="12" fillId="8" borderId="0" xfId="2" applyNumberFormat="1" applyFont="1" applyFill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9" fillId="12" borderId="0" xfId="0" applyFont="1" applyFill="1" applyAlignment="1" applyProtection="1">
      <alignment horizontal="left"/>
      <protection locked="0"/>
    </xf>
    <xf numFmtId="0" fontId="14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5" fontId="8" fillId="2" borderId="0" xfId="0" applyNumberFormat="1" applyFont="1" applyFill="1" applyAlignment="1">
      <alignment horizontal="right"/>
    </xf>
    <xf numFmtId="0" fontId="26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2" fillId="12" borderId="0" xfId="0" applyFont="1" applyFill="1" applyAlignment="1">
      <alignment horizontal="left"/>
    </xf>
    <xf numFmtId="164" fontId="5" fillId="11" borderId="17" xfId="0" applyNumberFormat="1" applyFont="1" applyFill="1" applyBorder="1" applyAlignment="1">
      <alignment horizontal="center" vertical="top"/>
    </xf>
  </cellXfs>
  <cellStyles count="3">
    <cellStyle name="Prozent" xfId="2" builtinId="5"/>
    <cellStyle name="Standard" xfId="0" builtinId="0"/>
    <cellStyle name="Standard_OKA.X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'Grafik Netz- und Ökostromkosten'!$B$11</c:f>
          <c:strCache>
            <c:ptCount val="1"/>
            <c:pt idx="0">
              <c:v>Netznutzung, Ökostromkosten und Abgaben</c:v>
            </c:pt>
          </c:strCache>
        </c:strRef>
      </c:tx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'Grafik Netz- und Ökostromkosten'!$M$16</c:f>
              <c:strCache>
                <c:ptCount val="1"/>
                <c:pt idx="0">
                  <c:v>Netznutzungsentgelt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1D9B1ED1-E4DE-4BF3-9291-7CBF6288C905}" type="CELLREF">
                      <a:rPr lang="en-US"/>
                      <a:pPr/>
                      <a:t>[ZELLBEZ]</a:t>
                    </a:fld>
                    <a:endParaRPr lang="de-A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{1D9B1ED1-E4DE-4BF3-9291-7CBF6288C905}</c15:txfldGUID>
                      <c15:f>'Grafik Netz- und Ökostromkosten'!$F$16</c15:f>
                      <c15:dlblFieldTableCache>
                        <c:ptCount val="1"/>
                        <c:pt idx="0">
                          <c:v>79,1%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123-4719-B644-B52EAA61B5DB}"/>
                </c:ext>
              </c:extLst>
            </c:dLbl>
            <c:dLbl>
              <c:idx val="3"/>
              <c:tx>
                <c:strRef>
                  <c:f>'Grafik Netz- und Ökostromkosten'!$I$16</c:f>
                  <c:strCache>
                    <c:ptCount val="1"/>
                    <c:pt idx="0">
                      <c:v>100,0%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{87B96885-83E4-4573-99AC-194C3F1488E3}</c15:txfldGUID>
                      <c15:f>'Grafik Netz- und Ökostromkosten'!$I$16</c15:f>
                      <c15:dlblFieldTableCache>
                        <c:ptCount val="1"/>
                        <c:pt idx="0">
                          <c:v>100,0%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23-4719-B644-B52EAA61B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'Grafik Netz- und Ökostromkosten'!$N$13:$Q$15</c:f>
              <c:multiLvlStrCache>
                <c:ptCount val="4"/>
                <c:lvl>
                  <c:pt idx="0">
                    <c:v>in EUR</c:v>
                  </c:pt>
                  <c:pt idx="1">
                    <c:v>in %</c:v>
                  </c:pt>
                  <c:pt idx="2">
                    <c:v>in EUR</c:v>
                  </c:pt>
                  <c:pt idx="3">
                    <c:v>in %</c:v>
                  </c:pt>
                </c:lvl>
                <c:lvl>
                  <c:pt idx="0">
                    <c:v>Bereich Oberösterreich Netzebene 6 gemessene Leistung</c:v>
                  </c:pt>
                  <c:pt idx="2">
                    <c:v>Bereich Oberösterreich Netzebene 6 gemessene Leistung</c:v>
                  </c:pt>
                </c:lvl>
                <c:lvl>
                  <c:pt idx="0">
                    <c:v>Tarif 1 - Jahr 2023</c:v>
                  </c:pt>
                  <c:pt idx="2">
                    <c:v>Tarif 2 - Jahr 2024</c:v>
                  </c:pt>
                </c:lvl>
              </c:multiLvlStrCache>
            </c:multiLvlStrRef>
          </c:cat>
          <c:val>
            <c:numRef>
              <c:f>'Grafik Netz- und Ökostromkosten'!$N$16:$Q$16</c:f>
              <c:numCache>
                <c:formatCode>#,##0.00</c:formatCode>
                <c:ptCount val="4"/>
                <c:pt idx="0" formatCode="#,##0">
                  <c:v>46657</c:v>
                </c:pt>
                <c:pt idx="1">
                  <c:v>46657</c:v>
                </c:pt>
                <c:pt idx="2" formatCode="#,##0">
                  <c:v>32770.400000000001</c:v>
                </c:pt>
                <c:pt idx="3">
                  <c:v>32770.400000000001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3-4719-B644-B52EAA61B5DB}"/>
            </c:ext>
          </c:extLst>
        </c:ser>
        <c:ser>
          <c:idx val="1"/>
          <c:order val="1"/>
          <c:tx>
            <c:strRef>
              <c:f>'Grafik Netz- und Ökostromkosten'!$M$17</c:f>
              <c:strCache>
                <c:ptCount val="1"/>
                <c:pt idx="0">
                  <c:v>Ökostromförderung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'Grafik Netz- und Ökostromkosten'!$F$17</c:f>
                  <c:strCache>
                    <c:ptCount val="1"/>
                    <c:pt idx="0">
                      <c:v>0,0%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{4CAABCD9-0AC0-41B6-8EA3-652E6A249E19}</c15:txfldGUID>
                      <c15:f>'Grafik Netz- und Ökostromkosten'!$F$17</c15:f>
                      <c15:dlblFieldTableCache>
                        <c:ptCount val="1"/>
                        <c:pt idx="0">
                          <c:v>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123-4719-B644-B52EAA61B5DB}"/>
                </c:ext>
              </c:extLst>
            </c:dLbl>
            <c:dLbl>
              <c:idx val="3"/>
              <c:tx>
                <c:strRef>
                  <c:f>'Grafik Netz- und Ökostromkosten'!$I$17</c:f>
                  <c:strCache>
                    <c:ptCount val="1"/>
                    <c:pt idx="0">
                      <c:v>0,0%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{3B35E8C1-902E-4AA1-BED9-DC50267708DE}</c15:txfldGUID>
                      <c15:f>'Grafik Netz- und Ökostromkosten'!$I$17</c15:f>
                      <c15:dlblFieldTableCache>
                        <c:ptCount val="1"/>
                        <c:pt idx="0">
                          <c:v>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123-4719-B644-B52EAA61B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'Grafik Netz- und Ökostromkosten'!$N$13:$Q$15</c:f>
              <c:multiLvlStrCache>
                <c:ptCount val="4"/>
                <c:lvl>
                  <c:pt idx="0">
                    <c:v>in EUR</c:v>
                  </c:pt>
                  <c:pt idx="1">
                    <c:v>in %</c:v>
                  </c:pt>
                  <c:pt idx="2">
                    <c:v>in EUR</c:v>
                  </c:pt>
                  <c:pt idx="3">
                    <c:v>in %</c:v>
                  </c:pt>
                </c:lvl>
                <c:lvl>
                  <c:pt idx="0">
                    <c:v>Bereich Oberösterreich Netzebene 6 gemessene Leistung</c:v>
                  </c:pt>
                  <c:pt idx="2">
                    <c:v>Bereich Oberösterreich Netzebene 6 gemessene Leistung</c:v>
                  </c:pt>
                </c:lvl>
                <c:lvl>
                  <c:pt idx="0">
                    <c:v>Tarif 1 - Jahr 2023</c:v>
                  </c:pt>
                  <c:pt idx="2">
                    <c:v>Tarif 2 - Jahr 2024</c:v>
                  </c:pt>
                </c:lvl>
              </c:multiLvlStrCache>
            </c:multiLvlStrRef>
          </c:cat>
          <c:val>
            <c:numRef>
              <c:f>'Grafik Netz- und Ökostromkosten'!$N$17:$Q$17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23-4719-B644-B52EAA61B5DB}"/>
            </c:ext>
          </c:extLst>
        </c:ser>
        <c:ser>
          <c:idx val="2"/>
          <c:order val="2"/>
          <c:tx>
            <c:strRef>
              <c:f>'Grafik Netz- und Ökostromkosten'!$M$18</c:f>
              <c:strCache>
                <c:ptCount val="1"/>
                <c:pt idx="0">
                  <c:v>KWK-Pauschale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69565217391304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23-4719-B644-B52EAA61B5DB}"/>
                </c:ext>
              </c:extLst>
            </c:dLbl>
            <c:dLbl>
              <c:idx val="1"/>
              <c:layout>
                <c:manualLayout>
                  <c:x val="-1.8726591760299626E-3"/>
                  <c:y val="-9.0579710144927536E-2"/>
                </c:manualLayout>
              </c:layout>
              <c:tx>
                <c:strRef>
                  <c:f>'Grafik Netz- und Ökostromkosten'!$F$18</c:f>
                  <c:strCache>
                    <c:ptCount val="1"/>
                    <c:pt idx="0">
                      <c:v>0,0%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{2E07C499-FC79-4A15-AD8A-2BE4D56499C3}</c15:txfldGUID>
                      <c15:f>'Grafik Netz- und Ökostromkosten'!$F$18</c15:f>
                      <c15:dlblFieldTableCache>
                        <c:ptCount val="1"/>
                        <c:pt idx="0">
                          <c:v>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123-4719-B644-B52EAA61B5DB}"/>
                </c:ext>
              </c:extLst>
            </c:dLbl>
            <c:dLbl>
              <c:idx val="2"/>
              <c:layout>
                <c:manualLayout>
                  <c:x val="-1.8726591760300313E-3"/>
                  <c:y val="-9.05797101449275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23-4719-B644-B52EAA61B5DB}"/>
                </c:ext>
              </c:extLst>
            </c:dLbl>
            <c:dLbl>
              <c:idx val="3"/>
              <c:layout>
                <c:manualLayout>
                  <c:x val="-3.7453183520599937E-3"/>
                  <c:y val="-9.022623530754309E-2"/>
                </c:manualLayout>
              </c:layout>
              <c:tx>
                <c:strRef>
                  <c:f>'Grafik Netz- und Ökostromkosten'!$I$18</c:f>
                  <c:strCache>
                    <c:ptCount val="1"/>
                    <c:pt idx="0">
                      <c:v>0,0%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{20251C0B-6DB0-4077-883E-631A7535E5FD}</c15:txfldGUID>
                      <c15:f>'Grafik Netz- und Ökostromkosten'!$I$18</c15:f>
                      <c15:dlblFieldTableCache>
                        <c:ptCount val="1"/>
                        <c:pt idx="0">
                          <c:v>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123-4719-B644-B52EAA61B5D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multiLvlStrRef>
              <c:f>'Grafik Netz- und Ökostromkosten'!$N$13:$Q$15</c:f>
              <c:multiLvlStrCache>
                <c:ptCount val="4"/>
                <c:lvl>
                  <c:pt idx="0">
                    <c:v>in EUR</c:v>
                  </c:pt>
                  <c:pt idx="1">
                    <c:v>in %</c:v>
                  </c:pt>
                  <c:pt idx="2">
                    <c:v>in EUR</c:v>
                  </c:pt>
                  <c:pt idx="3">
                    <c:v>in %</c:v>
                  </c:pt>
                </c:lvl>
                <c:lvl>
                  <c:pt idx="0">
                    <c:v>Bereich Oberösterreich Netzebene 6 gemessene Leistung</c:v>
                  </c:pt>
                  <c:pt idx="2">
                    <c:v>Bereich Oberösterreich Netzebene 6 gemessene Leistung</c:v>
                  </c:pt>
                </c:lvl>
                <c:lvl>
                  <c:pt idx="0">
                    <c:v>Tarif 1 - Jahr 2023</c:v>
                  </c:pt>
                  <c:pt idx="2">
                    <c:v>Tarif 2 - Jahr 2024</c:v>
                  </c:pt>
                </c:lvl>
              </c:multiLvlStrCache>
            </c:multiLvlStrRef>
          </c:cat>
          <c:val>
            <c:numRef>
              <c:f>'Grafik Netz- und Ökostromkosten'!$N$18:$Q$18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23-4719-B644-B52EAA61B5DB}"/>
            </c:ext>
          </c:extLst>
        </c:ser>
        <c:ser>
          <c:idx val="3"/>
          <c:order val="3"/>
          <c:tx>
            <c:strRef>
              <c:f>'Grafik Netz- und Ökostromkosten'!$M$19</c:f>
              <c:strCache>
                <c:ptCount val="1"/>
                <c:pt idx="0">
                  <c:v>Elektrizitätsabgabe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'Grafik Netz- und Ökostromkosten'!$F$19</c:f>
                  <c:strCache>
                    <c:ptCount val="1"/>
                    <c:pt idx="0">
                      <c:v>20,9%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{22F41107-A23C-4113-8B79-CB5E15412BF0}</c15:txfldGUID>
                      <c15:f>'Grafik Netz- und Ökostromkosten'!$F$19</c15:f>
                      <c15:dlblFieldTableCache>
                        <c:ptCount val="1"/>
                        <c:pt idx="0">
                          <c:v>20,9%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123-4719-B644-B52EAA61B5DB}"/>
                </c:ext>
              </c:extLst>
            </c:dLbl>
            <c:dLbl>
              <c:idx val="3"/>
              <c:tx>
                <c:strRef>
                  <c:f>'Grafik Netz- und Ökostromkosten'!$I$19</c:f>
                  <c:strCache>
                    <c:ptCount val="1"/>
                    <c:pt idx="0">
                      <c:v>0,0%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{43E01754-52E9-4148-B984-704B67F444D7}</c15:txfldGUID>
                      <c15:f>'Grafik Netz- und Ökostromkosten'!$I$19</c15:f>
                      <c15:dlblFieldTableCache>
                        <c:ptCount val="1"/>
                        <c:pt idx="0">
                          <c:v>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123-4719-B644-B52EAA61B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'Grafik Netz- und Ökostromkosten'!$N$13:$Q$15</c:f>
              <c:multiLvlStrCache>
                <c:ptCount val="4"/>
                <c:lvl>
                  <c:pt idx="0">
                    <c:v>in EUR</c:v>
                  </c:pt>
                  <c:pt idx="1">
                    <c:v>in %</c:v>
                  </c:pt>
                  <c:pt idx="2">
                    <c:v>in EUR</c:v>
                  </c:pt>
                  <c:pt idx="3">
                    <c:v>in %</c:v>
                  </c:pt>
                </c:lvl>
                <c:lvl>
                  <c:pt idx="0">
                    <c:v>Bereich Oberösterreich Netzebene 6 gemessene Leistung</c:v>
                  </c:pt>
                  <c:pt idx="2">
                    <c:v>Bereich Oberösterreich Netzebene 6 gemessene Leistung</c:v>
                  </c:pt>
                </c:lvl>
                <c:lvl>
                  <c:pt idx="0">
                    <c:v>Tarif 1 - Jahr 2023</c:v>
                  </c:pt>
                  <c:pt idx="2">
                    <c:v>Tarif 2 - Jahr 2024</c:v>
                  </c:pt>
                </c:lvl>
              </c:multiLvlStrCache>
            </c:multiLvlStrRef>
          </c:cat>
          <c:val>
            <c:numRef>
              <c:f>'Grafik Netz- und Ökostromkosten'!$N$19:$Q$19</c:f>
              <c:numCache>
                <c:formatCode>#,##0.00</c:formatCode>
                <c:ptCount val="4"/>
                <c:pt idx="0" formatCode="#,##0">
                  <c:v>12300</c:v>
                </c:pt>
                <c:pt idx="1">
                  <c:v>12300</c:v>
                </c:pt>
                <c:pt idx="2" formatCode="#,##0">
                  <c:v>8.1999999999999993</c:v>
                </c:pt>
                <c:pt idx="3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23-4719-B644-B52EAA61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64910240"/>
        <c:axId val="366228288"/>
      </c:barChart>
      <c:catAx>
        <c:axId val="364910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366228288"/>
        <c:crosses val="autoZero"/>
        <c:auto val="1"/>
        <c:lblAlgn val="ctr"/>
        <c:lblOffset val="100"/>
        <c:noMultiLvlLbl val="0"/>
      </c:catAx>
      <c:valAx>
        <c:axId val="36622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3649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6" dropStyle="combo" dx="22" fmlaLink="$G$17" fmlaRange="Tarifwahl!$F$21:$F$33" sel="4" val="0"/>
</file>

<file path=xl/ctrlProps/ctrlProp2.xml><?xml version="1.0" encoding="utf-8"?>
<formControlPr xmlns="http://schemas.microsoft.com/office/spreadsheetml/2009/9/main" objectType="Drop" dropLines="16" dropStyle="combo" dx="22" fmlaLink="$G$19" fmlaRange="Tarif" sel="4" val="0"/>
</file>

<file path=xl/ctrlProps/ctrlProp3.xml><?xml version="1.0" encoding="utf-8"?>
<formControlPr xmlns="http://schemas.microsoft.com/office/spreadsheetml/2009/9/main" objectType="Drop" dropLines="9" dropStyle="combo" dx="22" fmlaLink="$G$13" fmlaRange="Bundesland" sel="4" val="0"/>
</file>

<file path=xl/ctrlProps/ctrlProp4.xml><?xml version="1.0" encoding="utf-8"?>
<formControlPr xmlns="http://schemas.microsoft.com/office/spreadsheetml/2009/9/main" objectType="Drop" dropLines="16" dropStyle="combo" dx="22" fmlaLink="$G$35" fmlaRange="Tarif" sel="4" val="0"/>
</file>

<file path=xl/ctrlProps/ctrlProp5.xml><?xml version="1.0" encoding="utf-8"?>
<formControlPr xmlns="http://schemas.microsoft.com/office/spreadsheetml/2009/9/main" objectType="Drop" dropLines="16" dropStyle="combo" dx="22" fmlaLink="$G$37" fmlaRange="Tarif" sel="4" val="0"/>
</file>

<file path=xl/ctrlProps/ctrlProp6.xml><?xml version="1.0" encoding="utf-8"?>
<formControlPr xmlns="http://schemas.microsoft.com/office/spreadsheetml/2009/9/main" objectType="Drop" dropLines="2" dropStyle="combo" dx="22" fmlaLink="$G$29" fmlaRange="$K$29:$K$31" sel="1" val="0"/>
</file>

<file path=xl/ctrlProps/ctrlProp7.xml><?xml version="1.0" encoding="utf-8"?>
<formControlPr xmlns="http://schemas.microsoft.com/office/spreadsheetml/2009/9/main" objectType="Drop" dropLines="2" dropStyle="combo" dx="22" fmlaLink="$G$47" fmlaRange="$K$29:$K$31" sel="1" val="0"/>
</file>

<file path=xl/ctrlProps/ctrlProp8.xml><?xml version="1.0" encoding="utf-8"?>
<formControlPr xmlns="http://schemas.microsoft.com/office/spreadsheetml/2009/9/main" objectType="Drop" dropLines="5" dropStyle="combo" dx="22" fmlaLink="$G$15" fmlaRange="Tarifwahl!$F$5:$F$16" sel="11" val="7"/>
</file>

<file path=xl/ctrlProps/ctrlProp9.xml><?xml version="1.0" encoding="utf-8"?>
<formControlPr xmlns="http://schemas.microsoft.com/office/spreadsheetml/2009/9/main" objectType="Drop" dropLines="5" dropStyle="combo" dx="22" fmlaLink="$G$33" fmlaRange="Tarifwahl!$F$5:$F$16" sel="12" val="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1038225</xdr:colOff>
          <xdr:row>16</xdr:row>
          <xdr:rowOff>0</xdr:rowOff>
        </xdr:from>
        <xdr:to>
          <xdr:col>5</xdr:col>
          <xdr:colOff>895350</xdr:colOff>
          <xdr:row>17</xdr:row>
          <xdr:rowOff>9525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1038225</xdr:colOff>
          <xdr:row>18</xdr:row>
          <xdr:rowOff>0</xdr:rowOff>
        </xdr:from>
        <xdr:to>
          <xdr:col>5</xdr:col>
          <xdr:colOff>895350</xdr:colOff>
          <xdr:row>19</xdr:row>
          <xdr:rowOff>9525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1038225</xdr:colOff>
          <xdr:row>12</xdr:row>
          <xdr:rowOff>0</xdr:rowOff>
        </xdr:from>
        <xdr:to>
          <xdr:col>4</xdr:col>
          <xdr:colOff>0</xdr:colOff>
          <xdr:row>13</xdr:row>
          <xdr:rowOff>9525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3</xdr:col>
      <xdr:colOff>161925</xdr:colOff>
      <xdr:row>4</xdr:row>
      <xdr:rowOff>104775</xdr:rowOff>
    </xdr:to>
    <xdr:pic>
      <xdr:nvPicPr>
        <xdr:cNvPr id="3097" name="Grafik 2">
          <a:extLst>
            <a:ext uri="{FF2B5EF4-FFF2-40B4-BE49-F238E27FC236}">
              <a16:creationId xmlns:a16="http://schemas.microsoft.com/office/drawing/2014/main" id="{00000000-0008-0000-01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0764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1038225</xdr:colOff>
          <xdr:row>34</xdr:row>
          <xdr:rowOff>0</xdr:rowOff>
        </xdr:from>
        <xdr:to>
          <xdr:col>5</xdr:col>
          <xdr:colOff>895350</xdr:colOff>
          <xdr:row>35</xdr:row>
          <xdr:rowOff>9525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1038225</xdr:colOff>
          <xdr:row>36</xdr:row>
          <xdr:rowOff>0</xdr:rowOff>
        </xdr:from>
        <xdr:to>
          <xdr:col>5</xdr:col>
          <xdr:colOff>895350</xdr:colOff>
          <xdr:row>37</xdr:row>
          <xdr:rowOff>9525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9525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4</xdr:col>
      <xdr:colOff>28716</xdr:colOff>
      <xdr:row>4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90500"/>
          <a:ext cx="220041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3</xdr:col>
      <xdr:colOff>504966</xdr:colOff>
      <xdr:row>5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90500"/>
          <a:ext cx="220041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12" name="Diagramm 11" title="=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E/2015/Beratungen/Netztarife/Tarifvergleich%20-%20Netz%20-%20&#214;kostrom%20+%20Abgab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NERGIE\2015\Beratungen\Netztarife\Tarifvergleich%20-%20Netz%20-%20&#214;kostrom%20+%20Abgab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E/2017/Energiepreise/Systemnutzung%202017/Systemnutzung%20AT%202013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eingabe"/>
      <sheetName val="Netz- und Ökostromkosten"/>
      <sheetName val="Grafik Netz- und Ökostromkosten"/>
      <sheetName val="Tarifwahl"/>
      <sheetName val="Tarif 2015"/>
      <sheetName val="Tarif 2014"/>
      <sheetName val="Tarif 2013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Burgenland</v>
          </cell>
          <cell r="E5">
            <v>1</v>
          </cell>
          <cell r="F5">
            <v>2013</v>
          </cell>
        </row>
        <row r="6">
          <cell r="B6" t="str">
            <v>Kärnten</v>
          </cell>
          <cell r="E6">
            <v>2</v>
          </cell>
          <cell r="F6">
            <v>2014</v>
          </cell>
        </row>
        <row r="7">
          <cell r="B7" t="str">
            <v>Niederösterreich</v>
          </cell>
          <cell r="E7">
            <v>3</v>
          </cell>
          <cell r="F7">
            <v>2015</v>
          </cell>
        </row>
        <row r="8">
          <cell r="B8" t="str">
            <v>Oberösterreich</v>
          </cell>
        </row>
        <row r="9">
          <cell r="B9" t="str">
            <v>Salzburg</v>
          </cell>
        </row>
        <row r="10">
          <cell r="B10" t="str">
            <v>Steiermark</v>
          </cell>
        </row>
        <row r="11">
          <cell r="B11" t="str">
            <v>Tirol</v>
          </cell>
        </row>
        <row r="12">
          <cell r="B12" t="str">
            <v>Vorarlberg</v>
          </cell>
        </row>
        <row r="13">
          <cell r="B13" t="str">
            <v>Wien</v>
          </cell>
        </row>
        <row r="16">
          <cell r="F16" t="str">
            <v>Bereich Oberösterreich Netzebene 3 gemessene Leistung</v>
          </cell>
        </row>
        <row r="17">
          <cell r="F17" t="str">
            <v>Bereich Oberösterreich Netzebene 4 gemessene Leistung</v>
          </cell>
        </row>
        <row r="18">
          <cell r="F18" t="str">
            <v>Bereich Oberösterreich Netzebene 5 gemessene Leistung</v>
          </cell>
        </row>
        <row r="19">
          <cell r="F19" t="str">
            <v>Bereich Oberösterreich Netzebene 6 gemessene Leistung</v>
          </cell>
        </row>
        <row r="20">
          <cell r="F20" t="str">
            <v>Bereich Oberösterreich Netzebene 7 gemessene Leistung</v>
          </cell>
        </row>
        <row r="21">
          <cell r="F21" t="str">
            <v>Bereich Oberösterreich Netzebene 7 nicht gemessene Leistung</v>
          </cell>
        </row>
        <row r="22">
          <cell r="F22" t="str">
            <v>Bereich Oberösterreich Netzebene 7 unterbrechbar</v>
          </cell>
        </row>
        <row r="23">
          <cell r="F23" t="str">
            <v>Bereich Linz Netzebene 4 gemessene Leistung</v>
          </cell>
        </row>
        <row r="24">
          <cell r="F24" t="str">
            <v>Bereich Linz Netzebene 5 gemessene Leistung</v>
          </cell>
        </row>
        <row r="25">
          <cell r="F25" t="str">
            <v>Bereich Linz Netzebene 6 gemessene Leistung</v>
          </cell>
        </row>
        <row r="26">
          <cell r="F26" t="str">
            <v>Bereich Linz Netzebene 7 gemessene Leistung</v>
          </cell>
        </row>
        <row r="27">
          <cell r="F27" t="str">
            <v>Bereich Linz Netzebene 7 nicht gemessene Leistung</v>
          </cell>
        </row>
        <row r="28">
          <cell r="F28" t="str">
            <v>Bereich Linz Netzebene 7 unterbrechbar</v>
          </cell>
        </row>
        <row r="29">
          <cell r="F29"/>
        </row>
        <row r="30">
          <cell r="F30"/>
        </row>
        <row r="31">
          <cell r="F31"/>
        </row>
      </sheetData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eingabe"/>
      <sheetName val="Netz- und Ökostromkosten"/>
      <sheetName val="Grafik Netz- und Ökostromkosten"/>
      <sheetName val="Tarifwahl"/>
      <sheetName val="Tarif 2015"/>
      <sheetName val="Tarif 2014"/>
      <sheetName val="Tarif 2013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Burgenland</v>
          </cell>
        </row>
        <row r="6">
          <cell r="B6" t="str">
            <v>Kärnten</v>
          </cell>
        </row>
        <row r="7">
          <cell r="B7" t="str">
            <v>Niederösterreich</v>
          </cell>
        </row>
        <row r="8">
          <cell r="B8" t="str">
            <v>Oberösterreich</v>
          </cell>
        </row>
        <row r="9">
          <cell r="B9" t="str">
            <v>Salzburg</v>
          </cell>
        </row>
        <row r="10">
          <cell r="B10" t="str">
            <v>Steiermark</v>
          </cell>
        </row>
        <row r="11">
          <cell r="B11" t="str">
            <v>Tirol</v>
          </cell>
        </row>
        <row r="12">
          <cell r="B12" t="str">
            <v>Vorarlberg</v>
          </cell>
        </row>
        <row r="13">
          <cell r="B13" t="str">
            <v>Wien</v>
          </cell>
        </row>
        <row r="16">
          <cell r="F16" t="str">
            <v>Bereich Oberösterreich Netzebene 3 gemessene Leistung</v>
          </cell>
        </row>
        <row r="17">
          <cell r="F17" t="str">
            <v>Bereich Oberösterreich Netzebene 4 gemessene Leistung</v>
          </cell>
        </row>
        <row r="18">
          <cell r="F18" t="str">
            <v>Bereich Oberösterreich Netzebene 5 gemessene Leistung</v>
          </cell>
        </row>
        <row r="19">
          <cell r="F19" t="str">
            <v>Bereich Oberösterreich Netzebene 6 gemessene Leistung</v>
          </cell>
        </row>
        <row r="20">
          <cell r="F20" t="str">
            <v>Bereich Oberösterreich Netzebene 7 gemessene Leistung</v>
          </cell>
        </row>
        <row r="21">
          <cell r="F21" t="str">
            <v>Bereich Oberösterreich Netzebene 7 nicht gemessene Leistung</v>
          </cell>
        </row>
        <row r="22">
          <cell r="F22" t="str">
            <v>Bereich Oberösterreich Netzebene 7 unterbrechbar</v>
          </cell>
        </row>
        <row r="23">
          <cell r="F23" t="str">
            <v>Bereich Linz Netzebene 4 gemessene Leistung</v>
          </cell>
        </row>
        <row r="24">
          <cell r="F24" t="str">
            <v>Bereich Linz Netzebene 5 gemessene Leistung</v>
          </cell>
        </row>
        <row r="25">
          <cell r="F25" t="str">
            <v>Bereich Linz Netzebene 6 gemessene Leistung</v>
          </cell>
        </row>
        <row r="26">
          <cell r="F26" t="str">
            <v>Bereich Linz Netzebene 7 gemessene Leistung</v>
          </cell>
        </row>
        <row r="27">
          <cell r="F27" t="str">
            <v>Bereich Linz Netzebene 7 nicht gemessene Leistung</v>
          </cell>
        </row>
        <row r="28">
          <cell r="F28" t="str">
            <v>Bereich Linz Netzebene 7 unterbrechbar</v>
          </cell>
        </row>
        <row r="29">
          <cell r="F29"/>
        </row>
        <row r="30">
          <cell r="F30"/>
        </row>
        <row r="31">
          <cell r="F31"/>
        </row>
      </sheetData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eingabe"/>
      <sheetName val="Netz- und Ökostromkosten"/>
      <sheetName val="Grafik Netz- und Ökostromkosten"/>
      <sheetName val="Tarif 2016"/>
      <sheetName val="Tarifwahl"/>
      <sheetName val="Tarif 2017"/>
      <sheetName val="Tarif 2015"/>
      <sheetName val="Tarif 2014"/>
      <sheetName val="Tarif 2013"/>
    </sheetNames>
    <sheetDataSet>
      <sheetData sheetId="0"/>
      <sheetData sheetId="1"/>
      <sheetData sheetId="2"/>
      <sheetData sheetId="3"/>
      <sheetData sheetId="4">
        <row r="5">
          <cell r="B5" t="str">
            <v>Burgenland</v>
          </cell>
          <cell r="E5">
            <v>1</v>
          </cell>
          <cell r="F5">
            <v>2013</v>
          </cell>
        </row>
        <row r="6">
          <cell r="E6">
            <v>2</v>
          </cell>
          <cell r="F6">
            <v>2014</v>
          </cell>
        </row>
        <row r="7">
          <cell r="E7">
            <v>3</v>
          </cell>
          <cell r="F7">
            <v>2015</v>
          </cell>
        </row>
        <row r="8">
          <cell r="E8">
            <v>4</v>
          </cell>
          <cell r="F8">
            <v>2016</v>
          </cell>
        </row>
        <row r="9">
          <cell r="E9">
            <v>5</v>
          </cell>
          <cell r="F9">
            <v>2017</v>
          </cell>
        </row>
        <row r="16">
          <cell r="F16" t="str">
            <v>Bereich Oberösterreich Netzebene 3 gemessene Leistung</v>
          </cell>
        </row>
        <row r="17">
          <cell r="F17" t="str">
            <v>Bereich Oberösterreich Netzebene 4 gemessene Leistung</v>
          </cell>
        </row>
        <row r="18">
          <cell r="F18" t="str">
            <v>Bereich Oberösterreich Netzebene 5 gemessene Leistung</v>
          </cell>
        </row>
        <row r="19">
          <cell r="F19" t="str">
            <v>Bereich Oberösterreich Netzebene 6 gemessene Leistung</v>
          </cell>
        </row>
        <row r="20">
          <cell r="F20" t="str">
            <v>Bereich Oberösterreich Netzebene 7 gemessene Leistung</v>
          </cell>
        </row>
        <row r="21">
          <cell r="F21" t="str">
            <v>Bereich Oberösterreich Netzebene 7 nicht gemessene Leistung</v>
          </cell>
        </row>
        <row r="22">
          <cell r="F22" t="str">
            <v>Bereich Oberösterreich Netzebene 7 unterbrechbar</v>
          </cell>
        </row>
        <row r="23">
          <cell r="F23" t="str">
            <v>Bereich Linz Netzebene 4 gemessene Leistung</v>
          </cell>
        </row>
        <row r="24">
          <cell r="F24" t="str">
            <v>Bereich Linz Netzebene 5 gemessene Leistung</v>
          </cell>
        </row>
        <row r="25">
          <cell r="F25" t="str">
            <v>Bereich Linz Netzebene 6 gemessene Leistung</v>
          </cell>
        </row>
        <row r="26">
          <cell r="F26" t="str">
            <v>Bereich Linz Netzebene 7 gemessene Leistung</v>
          </cell>
        </row>
        <row r="27">
          <cell r="F27" t="str">
            <v>Bereich Linz Netzebene 7 nicht gemessene Leistung</v>
          </cell>
        </row>
        <row r="28">
          <cell r="F28" t="str">
            <v>Bereich Linz Netzebene 7 unterbrechbar</v>
          </cell>
        </row>
        <row r="29">
          <cell r="F29"/>
        </row>
        <row r="30">
          <cell r="F30"/>
        </row>
        <row r="31">
          <cell r="F31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5"/>
  <sheetViews>
    <sheetView zoomScaleNormal="10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B16" sqref="B16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209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20.399999999999999</v>
      </c>
      <c r="E3" s="15">
        <v>0.44</v>
      </c>
      <c r="F3" s="15">
        <v>0.4</v>
      </c>
      <c r="G3" s="15">
        <v>0.44</v>
      </c>
      <c r="H3" s="16">
        <v>0.4</v>
      </c>
      <c r="I3" s="17">
        <v>5.2999999999999999E-2</v>
      </c>
      <c r="J3" s="17">
        <v>5.2999999999999999E-2</v>
      </c>
      <c r="K3" s="17">
        <v>5.2999999999999999E-2</v>
      </c>
      <c r="L3" s="17">
        <v>5.2999999999999999E-2</v>
      </c>
      <c r="M3" s="18">
        <v>90287.7</v>
      </c>
      <c r="N3" s="19">
        <v>9.1739999999999995</v>
      </c>
      <c r="O3" s="19">
        <v>0.17699999999999999</v>
      </c>
      <c r="P3" s="19">
        <v>0.03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30.84</v>
      </c>
      <c r="E4" s="22">
        <v>0.77</v>
      </c>
      <c r="F4" s="22">
        <v>0.72</v>
      </c>
      <c r="G4" s="22">
        <v>0.77</v>
      </c>
      <c r="H4" s="23">
        <v>0.72</v>
      </c>
      <c r="I4" s="24">
        <v>7.5999999999999998E-2</v>
      </c>
      <c r="J4" s="24">
        <v>7.5999999999999998E-2</v>
      </c>
      <c r="K4" s="24">
        <v>7.5999999999999998E-2</v>
      </c>
      <c r="L4" s="24">
        <v>7.5999999999999998E-2</v>
      </c>
      <c r="M4" s="25">
        <v>90287.7</v>
      </c>
      <c r="N4" s="26">
        <v>11.702999999999999</v>
      </c>
      <c r="O4" s="26">
        <v>0.23499999999999999</v>
      </c>
      <c r="P4" s="26">
        <v>3.2000000000000001E-2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42.36</v>
      </c>
      <c r="E5" s="22">
        <v>1.34</v>
      </c>
      <c r="F5" s="22">
        <v>1.29</v>
      </c>
      <c r="G5" s="22">
        <v>1.34</v>
      </c>
      <c r="H5" s="23">
        <v>1.29</v>
      </c>
      <c r="I5" s="24">
        <v>9.8000000000000004E-2</v>
      </c>
      <c r="J5" s="24">
        <v>9.8000000000000004E-2</v>
      </c>
      <c r="K5" s="24">
        <v>9.8000000000000004E-2</v>
      </c>
      <c r="L5" s="24">
        <v>9.8000000000000004E-2</v>
      </c>
      <c r="M5" s="25">
        <v>13414.17</v>
      </c>
      <c r="N5" s="26">
        <v>10.305999999999999</v>
      </c>
      <c r="O5" s="26">
        <v>0.27500000000000002</v>
      </c>
      <c r="P5" s="26">
        <v>3.4000000000000002E-2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1.27</v>
      </c>
      <c r="F6" s="22">
        <v>1.27</v>
      </c>
      <c r="G6" s="22">
        <v>1.27</v>
      </c>
      <c r="H6" s="23">
        <v>1.27</v>
      </c>
      <c r="I6" s="24">
        <v>9.8000000000000004E-2</v>
      </c>
      <c r="J6" s="24">
        <v>9.8000000000000004E-2</v>
      </c>
      <c r="K6" s="24">
        <v>9.8000000000000004E-2</v>
      </c>
      <c r="L6" s="24">
        <v>9.8000000000000004E-2</v>
      </c>
      <c r="M6" s="25">
        <v>13414.17</v>
      </c>
      <c r="N6" s="26">
        <v>0</v>
      </c>
      <c r="O6" s="26">
        <v>0.27500000000000002</v>
      </c>
      <c r="P6" s="26">
        <v>3.4000000000000002E-2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44.16</v>
      </c>
      <c r="E7" s="22">
        <v>2.04</v>
      </c>
      <c r="F7" s="22">
        <v>1.94</v>
      </c>
      <c r="G7" s="22">
        <v>2.04</v>
      </c>
      <c r="H7" s="23">
        <v>1.94</v>
      </c>
      <c r="I7" s="24">
        <v>0.153</v>
      </c>
      <c r="J7" s="24">
        <v>0.153</v>
      </c>
      <c r="K7" s="24">
        <v>0.153</v>
      </c>
      <c r="L7" s="24">
        <v>0.153</v>
      </c>
      <c r="M7" s="25">
        <v>825.49</v>
      </c>
      <c r="N7" s="26">
        <v>10.958</v>
      </c>
      <c r="O7" s="26">
        <v>0.42</v>
      </c>
      <c r="P7" s="26">
        <v>0.03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2.12</v>
      </c>
      <c r="F8" s="22">
        <v>2.12</v>
      </c>
      <c r="G8" s="22">
        <v>2.12</v>
      </c>
      <c r="H8" s="23">
        <v>2.12</v>
      </c>
      <c r="I8" s="24">
        <v>0.153</v>
      </c>
      <c r="J8" s="24">
        <v>0.153</v>
      </c>
      <c r="K8" s="24">
        <v>0.153</v>
      </c>
      <c r="L8" s="24">
        <v>0.153</v>
      </c>
      <c r="M8" s="25">
        <v>825.49</v>
      </c>
      <c r="N8" s="26">
        <v>0</v>
      </c>
      <c r="O8" s="26">
        <v>0.42</v>
      </c>
      <c r="P8" s="26">
        <v>0.03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45.36</v>
      </c>
      <c r="E9" s="22">
        <v>3.03</v>
      </c>
      <c r="F9" s="22">
        <v>3.03</v>
      </c>
      <c r="G9" s="22">
        <v>3.03</v>
      </c>
      <c r="H9" s="23">
        <v>3.03</v>
      </c>
      <c r="I9" s="24">
        <v>0.29099999999999998</v>
      </c>
      <c r="J9" s="24">
        <v>0.29099999999999998</v>
      </c>
      <c r="K9" s="24">
        <v>0.29099999999999998</v>
      </c>
      <c r="L9" s="24">
        <v>0.29099999999999998</v>
      </c>
      <c r="M9" s="25">
        <v>28.38</v>
      </c>
      <c r="N9" s="26">
        <v>10.757999999999999</v>
      </c>
      <c r="O9" s="26">
        <v>0.621</v>
      </c>
      <c r="P9" s="26">
        <v>0.09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36</v>
      </c>
      <c r="E10" s="22">
        <v>4.3899999999999997</v>
      </c>
      <c r="F10" s="22">
        <v>4.3899999999999997</v>
      </c>
      <c r="G10" s="22">
        <v>4.3899999999999997</v>
      </c>
      <c r="H10" s="23">
        <v>4.3899999999999997</v>
      </c>
      <c r="I10" s="24">
        <v>0.29099999999999998</v>
      </c>
      <c r="J10" s="24">
        <v>0.29099999999999998</v>
      </c>
      <c r="K10" s="24">
        <v>0.29099999999999998</v>
      </c>
      <c r="L10" s="24">
        <v>0.29099999999999998</v>
      </c>
      <c r="M10" s="25">
        <v>28.38</v>
      </c>
      <c r="N10" s="26">
        <v>7.7160000000000002</v>
      </c>
      <c r="O10" s="26">
        <v>1.085</v>
      </c>
      <c r="P10" s="26">
        <v>0.09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2.79</v>
      </c>
      <c r="F11" s="29">
        <v>2.79</v>
      </c>
      <c r="G11" s="29">
        <v>2.79</v>
      </c>
      <c r="H11" s="30">
        <v>2.79</v>
      </c>
      <c r="I11" s="24">
        <v>0.29099999999999998</v>
      </c>
      <c r="J11" s="24">
        <v>0.29099999999999998</v>
      </c>
      <c r="K11" s="24">
        <v>0.29099999999999998</v>
      </c>
      <c r="L11" s="24">
        <v>0.29099999999999998</v>
      </c>
      <c r="M11" s="32">
        <v>28.38</v>
      </c>
      <c r="N11" s="33">
        <v>0</v>
      </c>
      <c r="O11" s="33">
        <v>0.67600000000000005</v>
      </c>
      <c r="P11" s="26">
        <v>0.09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41.28</v>
      </c>
      <c r="E12" s="15">
        <v>0.67</v>
      </c>
      <c r="F12" s="15">
        <v>0.67</v>
      </c>
      <c r="G12" s="15">
        <v>0.67</v>
      </c>
      <c r="H12" s="16">
        <v>0.67</v>
      </c>
      <c r="I12" s="17">
        <v>7.2999999999999995E-2</v>
      </c>
      <c r="J12" s="17">
        <v>7.2999999999999995E-2</v>
      </c>
      <c r="K12" s="17">
        <v>7.2999999999999995E-2</v>
      </c>
      <c r="L12" s="17">
        <v>7.2999999999999995E-2</v>
      </c>
      <c r="M12" s="18">
        <v>90287.7</v>
      </c>
      <c r="N12" s="19">
        <v>9.1739999999999995</v>
      </c>
      <c r="O12" s="19">
        <v>0.17699999999999999</v>
      </c>
      <c r="P12" s="19">
        <v>0.03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48.84</v>
      </c>
      <c r="E13" s="22">
        <v>0.73</v>
      </c>
      <c r="F13" s="22">
        <v>0.73</v>
      </c>
      <c r="G13" s="22">
        <v>0.73</v>
      </c>
      <c r="H13" s="23">
        <v>0.73</v>
      </c>
      <c r="I13" s="24">
        <v>8.5000000000000006E-2</v>
      </c>
      <c r="J13" s="24">
        <v>8.5000000000000006E-2</v>
      </c>
      <c r="K13" s="24">
        <v>8.5000000000000006E-2</v>
      </c>
      <c r="L13" s="24">
        <v>8.5000000000000006E-2</v>
      </c>
      <c r="M13" s="25">
        <v>90287.7</v>
      </c>
      <c r="N13" s="26">
        <v>11.702999999999999</v>
      </c>
      <c r="O13" s="26">
        <v>0.23499999999999999</v>
      </c>
      <c r="P13" s="26">
        <v>3.2000000000000001E-2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51.96</v>
      </c>
      <c r="E14" s="22">
        <v>1.3</v>
      </c>
      <c r="F14" s="22">
        <v>1.05</v>
      </c>
      <c r="G14" s="22">
        <v>1.45</v>
      </c>
      <c r="H14" s="23">
        <v>1.05</v>
      </c>
      <c r="I14" s="24">
        <v>0.13</v>
      </c>
      <c r="J14" s="24">
        <v>0.13</v>
      </c>
      <c r="K14" s="24">
        <v>0.13</v>
      </c>
      <c r="L14" s="24">
        <v>0.13</v>
      </c>
      <c r="M14" s="25">
        <v>13414.17</v>
      </c>
      <c r="N14" s="26">
        <v>10.305999999999999</v>
      </c>
      <c r="O14" s="26">
        <v>0.27500000000000002</v>
      </c>
      <c r="P14" s="26">
        <v>3.4000000000000002E-2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54.24</v>
      </c>
      <c r="E15" s="22">
        <v>1.6</v>
      </c>
      <c r="F15" s="22">
        <v>1.04</v>
      </c>
      <c r="G15" s="22">
        <v>2.08</v>
      </c>
      <c r="H15" s="23">
        <v>1.21</v>
      </c>
      <c r="I15" s="24">
        <v>0.222</v>
      </c>
      <c r="J15" s="24">
        <v>0.222</v>
      </c>
      <c r="K15" s="24">
        <v>0.222</v>
      </c>
      <c r="L15" s="24">
        <v>0.222</v>
      </c>
      <c r="M15" s="25">
        <v>825.49</v>
      </c>
      <c r="N15" s="26">
        <v>10.958</v>
      </c>
      <c r="O15" s="26">
        <v>0.42</v>
      </c>
      <c r="P15" s="26">
        <v>0.03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75</v>
      </c>
      <c r="E16" s="22">
        <v>3.3</v>
      </c>
      <c r="F16" s="22">
        <v>1.81</v>
      </c>
      <c r="G16" s="22">
        <v>4.1399999999999997</v>
      </c>
      <c r="H16" s="23">
        <v>1.91</v>
      </c>
      <c r="I16" s="24">
        <v>0.39300000000000002</v>
      </c>
      <c r="J16" s="24">
        <v>0.39300000000000002</v>
      </c>
      <c r="K16" s="24">
        <v>0.39300000000000002</v>
      </c>
      <c r="L16" s="24">
        <v>0.39300000000000002</v>
      </c>
      <c r="M16" s="25">
        <v>28.38</v>
      </c>
      <c r="N16" s="26">
        <v>10.757999999999999</v>
      </c>
      <c r="O16" s="26">
        <v>0.621</v>
      </c>
      <c r="P16" s="26">
        <v>0.09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36</v>
      </c>
      <c r="E17" s="22">
        <v>6.14</v>
      </c>
      <c r="F17" s="22">
        <v>6.14</v>
      </c>
      <c r="G17" s="22">
        <v>6.14</v>
      </c>
      <c r="H17" s="23">
        <v>6.14</v>
      </c>
      <c r="I17" s="24">
        <v>0.39300000000000002</v>
      </c>
      <c r="J17" s="24">
        <v>0.39300000000000002</v>
      </c>
      <c r="K17" s="24">
        <v>0.39300000000000002</v>
      </c>
      <c r="L17" s="24">
        <v>0.39300000000000002</v>
      </c>
      <c r="M17" s="25">
        <v>28.38</v>
      </c>
      <c r="N17" s="26">
        <v>7.7160000000000002</v>
      </c>
      <c r="O17" s="26">
        <v>1.085</v>
      </c>
      <c r="P17" s="26">
        <v>0.09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3.58</v>
      </c>
      <c r="F18" s="22">
        <v>3.58</v>
      </c>
      <c r="G18" s="22">
        <v>3.58</v>
      </c>
      <c r="H18" s="23">
        <v>3.58</v>
      </c>
      <c r="I18" s="24">
        <v>0.39300000000000002</v>
      </c>
      <c r="J18" s="24">
        <v>0.39300000000000002</v>
      </c>
      <c r="K18" s="24">
        <v>0.39300000000000002</v>
      </c>
      <c r="L18" s="24">
        <v>0.39300000000000002</v>
      </c>
      <c r="M18" s="25">
        <v>28.38</v>
      </c>
      <c r="N18" s="26">
        <v>0</v>
      </c>
      <c r="O18" s="26">
        <v>0.67600000000000005</v>
      </c>
      <c r="P18" s="26">
        <v>0.09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34.92</v>
      </c>
      <c r="E19" s="22">
        <v>0.98</v>
      </c>
      <c r="F19" s="22">
        <v>0.98</v>
      </c>
      <c r="G19" s="22">
        <v>0.98</v>
      </c>
      <c r="H19" s="23">
        <v>0.98</v>
      </c>
      <c r="I19" s="24">
        <v>8.3000000000000004E-2</v>
      </c>
      <c r="J19" s="24">
        <v>8.3000000000000004E-2</v>
      </c>
      <c r="K19" s="24">
        <v>8.3000000000000004E-2</v>
      </c>
      <c r="L19" s="24">
        <v>8.3000000000000004E-2</v>
      </c>
      <c r="M19" s="25">
        <v>90287.7</v>
      </c>
      <c r="N19" s="26">
        <v>11.702999999999999</v>
      </c>
      <c r="O19" s="26">
        <v>0.23499999999999999</v>
      </c>
      <c r="P19" s="26">
        <v>3.2000000000000001E-2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f>5364/100</f>
        <v>53.64</v>
      </c>
      <c r="E20" s="22">
        <v>1.31</v>
      </c>
      <c r="F20" s="22">
        <v>1.08</v>
      </c>
      <c r="G20" s="22">
        <v>1.49</v>
      </c>
      <c r="H20" s="23">
        <v>1.08</v>
      </c>
      <c r="I20" s="24">
        <v>0.11600000000000001</v>
      </c>
      <c r="J20" s="24">
        <v>0.11600000000000001</v>
      </c>
      <c r="K20" s="24">
        <v>0.11600000000000001</v>
      </c>
      <c r="L20" s="24">
        <v>0.11600000000000001</v>
      </c>
      <c r="M20" s="25">
        <v>13414.17</v>
      </c>
      <c r="N20" s="26">
        <v>10.305999999999999</v>
      </c>
      <c r="O20" s="26">
        <v>0.27500000000000002</v>
      </c>
      <c r="P20" s="26">
        <v>3.4000000000000002E-2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52.8</v>
      </c>
      <c r="E21" s="22">
        <v>2.08</v>
      </c>
      <c r="F21" s="22">
        <v>1.72</v>
      </c>
      <c r="G21" s="22">
        <v>2.08</v>
      </c>
      <c r="H21" s="23">
        <v>1.72</v>
      </c>
      <c r="I21" s="24">
        <v>0.21099999999999999</v>
      </c>
      <c r="J21" s="24">
        <v>0.21099999999999999</v>
      </c>
      <c r="K21" s="24">
        <v>0.21099999999999999</v>
      </c>
      <c r="L21" s="24">
        <v>0.21099999999999999</v>
      </c>
      <c r="M21" s="25">
        <v>825.49</v>
      </c>
      <c r="N21" s="26">
        <v>10.958</v>
      </c>
      <c r="O21" s="26">
        <v>0.42</v>
      </c>
      <c r="P21" s="26">
        <v>0.03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56.4</v>
      </c>
      <c r="E22" s="22">
        <v>2.71</v>
      </c>
      <c r="F22" s="22">
        <v>2.2799999999999998</v>
      </c>
      <c r="G22" s="22">
        <v>3.2</v>
      </c>
      <c r="H22" s="23">
        <v>2.2799999999999998</v>
      </c>
      <c r="I22" s="24">
        <v>0.28599999999999998</v>
      </c>
      <c r="J22" s="24">
        <v>0.28599999999999998</v>
      </c>
      <c r="K22" s="24">
        <v>0.28599999999999998</v>
      </c>
      <c r="L22" s="24">
        <v>0.28599999999999998</v>
      </c>
      <c r="M22" s="25">
        <v>28.38</v>
      </c>
      <c r="N22" s="26">
        <v>10.757999999999999</v>
      </c>
      <c r="O22" s="26">
        <v>0.621</v>
      </c>
      <c r="P22" s="26">
        <v>0.09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36</v>
      </c>
      <c r="E23" s="22">
        <v>4.13</v>
      </c>
      <c r="F23" s="22">
        <v>4.13</v>
      </c>
      <c r="G23" s="22">
        <v>4.13</v>
      </c>
      <c r="H23" s="23">
        <v>4.13</v>
      </c>
      <c r="I23" s="24">
        <v>0.28599999999999998</v>
      </c>
      <c r="J23" s="24">
        <v>0.28599999999999998</v>
      </c>
      <c r="K23" s="24">
        <v>0.28599999999999998</v>
      </c>
      <c r="L23" s="24">
        <v>0.28599999999999998</v>
      </c>
      <c r="M23" s="25">
        <v>28.38</v>
      </c>
      <c r="N23" s="26">
        <v>7.7160000000000002</v>
      </c>
      <c r="O23" s="26">
        <v>1.085</v>
      </c>
      <c r="P23" s="26">
        <v>0.09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2.69</v>
      </c>
      <c r="F24" s="29">
        <v>2.69</v>
      </c>
      <c r="G24" s="29">
        <v>2.69</v>
      </c>
      <c r="H24" s="30">
        <v>2.69</v>
      </c>
      <c r="I24" s="24">
        <v>0.28599999999999998</v>
      </c>
      <c r="J24" s="24">
        <v>0.28599999999999998</v>
      </c>
      <c r="K24" s="24">
        <v>0.28599999999999998</v>
      </c>
      <c r="L24" s="24">
        <v>0.28599999999999998</v>
      </c>
      <c r="M24" s="32">
        <v>28.38</v>
      </c>
      <c r="N24" s="33">
        <v>0</v>
      </c>
      <c r="O24" s="33">
        <v>0.67600000000000005</v>
      </c>
      <c r="P24" s="33">
        <v>0.09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25.5</v>
      </c>
      <c r="E25" s="15">
        <v>0.37</v>
      </c>
      <c r="F25" s="15">
        <v>0.37</v>
      </c>
      <c r="G25" s="15">
        <v>0.37</v>
      </c>
      <c r="H25" s="16">
        <v>0.37</v>
      </c>
      <c r="I25" s="17">
        <v>0.127</v>
      </c>
      <c r="J25" s="17">
        <v>0.127</v>
      </c>
      <c r="K25" s="17">
        <v>0.127</v>
      </c>
      <c r="L25" s="17">
        <v>0.127</v>
      </c>
      <c r="M25" s="18">
        <v>90287.7</v>
      </c>
      <c r="N25" s="19">
        <v>9.1739999999999995</v>
      </c>
      <c r="O25" s="19">
        <v>0.17699999999999999</v>
      </c>
      <c r="P25" s="19">
        <v>0.03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32.200000000000003</v>
      </c>
      <c r="E26" s="22">
        <v>0.6</v>
      </c>
      <c r="F26" s="22">
        <v>0.6</v>
      </c>
      <c r="G26" s="22">
        <v>0.6</v>
      </c>
      <c r="H26" s="23">
        <v>0.6</v>
      </c>
      <c r="I26" s="24">
        <v>0.129</v>
      </c>
      <c r="J26" s="24">
        <v>0.129</v>
      </c>
      <c r="K26" s="24">
        <v>0.129</v>
      </c>
      <c r="L26" s="24">
        <v>0.129</v>
      </c>
      <c r="M26" s="25">
        <v>90287.7</v>
      </c>
      <c r="N26" s="26">
        <v>11.702999999999999</v>
      </c>
      <c r="O26" s="26">
        <v>0.23499999999999999</v>
      </c>
      <c r="P26" s="26">
        <v>3.2000000000000001E-2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39.450000000000003</v>
      </c>
      <c r="E27" s="22">
        <v>0.83</v>
      </c>
      <c r="F27" s="22">
        <v>0.83</v>
      </c>
      <c r="G27" s="22">
        <v>0.83</v>
      </c>
      <c r="H27" s="23">
        <v>0.83</v>
      </c>
      <c r="I27" s="24">
        <v>0.14199999999999999</v>
      </c>
      <c r="J27" s="24">
        <v>0.14199999999999999</v>
      </c>
      <c r="K27" s="24">
        <v>0.14199999999999999</v>
      </c>
      <c r="L27" s="24">
        <v>0.14199999999999999</v>
      </c>
      <c r="M27" s="25">
        <v>13414.17</v>
      </c>
      <c r="N27" s="26">
        <v>10.305999999999999</v>
      </c>
      <c r="O27" s="26">
        <v>0.27500000000000002</v>
      </c>
      <c r="P27" s="26">
        <v>3.4000000000000002E-2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0.86</v>
      </c>
      <c r="F28" s="22">
        <v>0.86</v>
      </c>
      <c r="G28" s="22">
        <v>0.86</v>
      </c>
      <c r="H28" s="23">
        <v>0.86</v>
      </c>
      <c r="I28" s="24">
        <v>0.14199999999999999</v>
      </c>
      <c r="J28" s="24">
        <v>0.14199999999999999</v>
      </c>
      <c r="K28" s="24">
        <v>0.14199999999999999</v>
      </c>
      <c r="L28" s="24">
        <v>0.14199999999999999</v>
      </c>
      <c r="M28" s="25">
        <v>13414.17</v>
      </c>
      <c r="N28" s="26">
        <v>0</v>
      </c>
      <c r="O28" s="26">
        <v>0.27500000000000002</v>
      </c>
      <c r="P28" s="26">
        <v>3.4000000000000002E-2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40.32</v>
      </c>
      <c r="E29" s="22">
        <v>1.41</v>
      </c>
      <c r="F29" s="22">
        <v>1.41</v>
      </c>
      <c r="G29" s="22">
        <v>1.41</v>
      </c>
      <c r="H29" s="23">
        <v>1.41</v>
      </c>
      <c r="I29" s="24">
        <v>0.20300000000000001</v>
      </c>
      <c r="J29" s="24">
        <v>0.20300000000000001</v>
      </c>
      <c r="K29" s="24">
        <v>0.20300000000000001</v>
      </c>
      <c r="L29" s="24">
        <v>0.20300000000000001</v>
      </c>
      <c r="M29" s="25">
        <v>825.49</v>
      </c>
      <c r="N29" s="26">
        <v>10.958</v>
      </c>
      <c r="O29" s="26">
        <v>0.42</v>
      </c>
      <c r="P29" s="26">
        <v>0.03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1.46</v>
      </c>
      <c r="F30" s="22">
        <v>1.46</v>
      </c>
      <c r="G30" s="22">
        <v>1.46</v>
      </c>
      <c r="H30" s="23">
        <v>1.46</v>
      </c>
      <c r="I30" s="24">
        <v>0.20300000000000001</v>
      </c>
      <c r="J30" s="24">
        <v>0.20300000000000001</v>
      </c>
      <c r="K30" s="24">
        <v>0.20300000000000001</v>
      </c>
      <c r="L30" s="24">
        <v>0.20300000000000001</v>
      </c>
      <c r="M30" s="25">
        <v>825.49</v>
      </c>
      <c r="N30" s="26">
        <v>0</v>
      </c>
      <c r="O30" s="26">
        <v>0.42</v>
      </c>
      <c r="P30" s="26">
        <v>0.03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30</v>
      </c>
      <c r="E31" s="22">
        <v>3.15</v>
      </c>
      <c r="F31" s="22">
        <v>3.15</v>
      </c>
      <c r="G31" s="22">
        <v>3.15</v>
      </c>
      <c r="H31" s="23">
        <v>3.15</v>
      </c>
      <c r="I31" s="24">
        <v>0.23100000000000001</v>
      </c>
      <c r="J31" s="24">
        <v>0.23100000000000001</v>
      </c>
      <c r="K31" s="24">
        <v>0.23100000000000001</v>
      </c>
      <c r="L31" s="24">
        <v>0.23100000000000001</v>
      </c>
      <c r="M31" s="25">
        <v>28.38</v>
      </c>
      <c r="N31" s="26">
        <v>10.757999999999999</v>
      </c>
      <c r="O31" s="26">
        <v>0.621</v>
      </c>
      <c r="P31" s="26">
        <v>0.09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36</v>
      </c>
      <c r="E32" s="22">
        <v>4.08</v>
      </c>
      <c r="F32" s="22">
        <v>4.08</v>
      </c>
      <c r="G32" s="22">
        <v>4.08</v>
      </c>
      <c r="H32" s="23">
        <v>4.08</v>
      </c>
      <c r="I32" s="24">
        <v>0.23100000000000001</v>
      </c>
      <c r="J32" s="24">
        <v>0.23100000000000001</v>
      </c>
      <c r="K32" s="24">
        <v>0.23100000000000001</v>
      </c>
      <c r="L32" s="24">
        <v>0.23100000000000001</v>
      </c>
      <c r="M32" s="25">
        <v>28.38</v>
      </c>
      <c r="N32" s="26">
        <v>7.7160000000000002</v>
      </c>
      <c r="O32" s="26">
        <v>1.085</v>
      </c>
      <c r="P32" s="26">
        <v>0.09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3.3</v>
      </c>
      <c r="F33" s="29">
        <v>3.3</v>
      </c>
      <c r="G33" s="29">
        <v>3.3</v>
      </c>
      <c r="H33" s="30">
        <v>3.3</v>
      </c>
      <c r="I33" s="31">
        <v>0.23100000000000001</v>
      </c>
      <c r="J33" s="31">
        <v>0.23100000000000001</v>
      </c>
      <c r="K33" s="31">
        <v>0.23100000000000001</v>
      </c>
      <c r="L33" s="31">
        <v>0.23100000000000001</v>
      </c>
      <c r="M33" s="32">
        <v>28.38</v>
      </c>
      <c r="N33" s="33">
        <v>0</v>
      </c>
      <c r="O33" s="33">
        <v>0.67600000000000005</v>
      </c>
      <c r="P33" s="33">
        <v>0.09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17.399999999999999</v>
      </c>
      <c r="E34" s="15">
        <v>0.48</v>
      </c>
      <c r="F34" s="15">
        <v>0.47</v>
      </c>
      <c r="G34" s="15">
        <v>0.52</v>
      </c>
      <c r="H34" s="16">
        <v>0.47</v>
      </c>
      <c r="I34" s="199">
        <v>6.2E-2</v>
      </c>
      <c r="J34" s="17">
        <v>6.2E-2</v>
      </c>
      <c r="K34" s="17">
        <v>6.2E-2</v>
      </c>
      <c r="L34" s="200">
        <v>6.2E-2</v>
      </c>
      <c r="M34" s="18">
        <v>90287.7</v>
      </c>
      <c r="N34" s="19">
        <v>9.1739999999999995</v>
      </c>
      <c r="O34" s="19">
        <v>0.17699999999999999</v>
      </c>
      <c r="P34" s="19">
        <v>0.03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25.92</v>
      </c>
      <c r="E35" s="22">
        <v>0.72</v>
      </c>
      <c r="F35" s="22">
        <v>0.64</v>
      </c>
      <c r="G35" s="22">
        <v>0.75</v>
      </c>
      <c r="H35" s="23">
        <v>0.67</v>
      </c>
      <c r="I35" s="201">
        <v>8.3000000000000004E-2</v>
      </c>
      <c r="J35" s="24">
        <v>8.3000000000000004E-2</v>
      </c>
      <c r="K35" s="24">
        <v>8.3000000000000004E-2</v>
      </c>
      <c r="L35" s="202">
        <v>8.3000000000000004E-2</v>
      </c>
      <c r="M35" s="25">
        <v>90287.7</v>
      </c>
      <c r="N35" s="26">
        <v>11.702999999999999</v>
      </c>
      <c r="O35" s="26">
        <v>0.23499999999999999</v>
      </c>
      <c r="P35" s="26">
        <v>3.2000000000000001E-2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40.92</v>
      </c>
      <c r="E36" s="22">
        <v>0.95</v>
      </c>
      <c r="F36" s="22">
        <v>0.77</v>
      </c>
      <c r="G36" s="22">
        <v>1.07</v>
      </c>
      <c r="H36" s="23">
        <v>0.85</v>
      </c>
      <c r="I36" s="201">
        <v>0.124</v>
      </c>
      <c r="J36" s="24">
        <v>0.124</v>
      </c>
      <c r="K36" s="24">
        <v>0.124</v>
      </c>
      <c r="L36" s="202">
        <v>0.124</v>
      </c>
      <c r="M36" s="25">
        <v>13414.17</v>
      </c>
      <c r="N36" s="26">
        <v>10.305999999999999</v>
      </c>
      <c r="O36" s="26">
        <v>0.27500000000000002</v>
      </c>
      <c r="P36" s="26">
        <v>3.4000000000000002E-2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46.2</v>
      </c>
      <c r="E37" s="22">
        <v>1.5</v>
      </c>
      <c r="F37" s="22">
        <v>1.46</v>
      </c>
      <c r="G37" s="22">
        <v>1.5</v>
      </c>
      <c r="H37" s="23">
        <v>1.46</v>
      </c>
      <c r="I37" s="201">
        <v>0.252</v>
      </c>
      <c r="J37" s="24">
        <v>0.252</v>
      </c>
      <c r="K37" s="24">
        <v>0.252</v>
      </c>
      <c r="L37" s="202">
        <v>0.252</v>
      </c>
      <c r="M37" s="25">
        <v>825.49</v>
      </c>
      <c r="N37" s="26">
        <v>10.958</v>
      </c>
      <c r="O37" s="26">
        <v>0.42</v>
      </c>
      <c r="P37" s="26">
        <v>0.03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41.16</v>
      </c>
      <c r="E38" s="22">
        <v>3.41</v>
      </c>
      <c r="F38" s="22">
        <v>3.25</v>
      </c>
      <c r="G38" s="22">
        <v>3.63</v>
      </c>
      <c r="H38" s="23">
        <v>3.33</v>
      </c>
      <c r="I38" s="201">
        <v>0.33100000000000002</v>
      </c>
      <c r="J38" s="24">
        <v>0.33100000000000002</v>
      </c>
      <c r="K38" s="24">
        <v>0.33100000000000002</v>
      </c>
      <c r="L38" s="202">
        <v>0.33100000000000002</v>
      </c>
      <c r="M38" s="25">
        <v>28.38</v>
      </c>
      <c r="N38" s="26">
        <v>10.757999999999999</v>
      </c>
      <c r="O38" s="26">
        <v>0.621</v>
      </c>
      <c r="P38" s="26">
        <v>0.09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36</v>
      </c>
      <c r="E39" s="22">
        <v>4.6500000000000004</v>
      </c>
      <c r="F39" s="22">
        <v>4.6500000000000004</v>
      </c>
      <c r="G39" s="22">
        <v>4.6500000000000004</v>
      </c>
      <c r="H39" s="23">
        <v>4.6500000000000004</v>
      </c>
      <c r="I39" s="201">
        <v>0.33100000000000002</v>
      </c>
      <c r="J39" s="24">
        <v>0.33100000000000002</v>
      </c>
      <c r="K39" s="24">
        <v>0.33100000000000002</v>
      </c>
      <c r="L39" s="202">
        <v>0.33100000000000002</v>
      </c>
      <c r="M39" s="25">
        <v>28.38</v>
      </c>
      <c r="N39" s="26">
        <v>7.7160000000000002</v>
      </c>
      <c r="O39" s="26">
        <v>1.085</v>
      </c>
      <c r="P39" s="26">
        <v>0.09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2.63</v>
      </c>
      <c r="F40" s="22">
        <v>2.63</v>
      </c>
      <c r="G40" s="22">
        <v>2.63</v>
      </c>
      <c r="H40" s="23">
        <v>2.63</v>
      </c>
      <c r="I40" s="201">
        <v>0.33100000000000002</v>
      </c>
      <c r="J40" s="24">
        <v>0.33100000000000002</v>
      </c>
      <c r="K40" s="24">
        <v>0.33100000000000002</v>
      </c>
      <c r="L40" s="202">
        <v>0.33100000000000002</v>
      </c>
      <c r="M40" s="25">
        <v>28.38</v>
      </c>
      <c r="N40" s="26">
        <v>0</v>
      </c>
      <c r="O40" s="26">
        <v>0.67600000000000005</v>
      </c>
      <c r="P40" s="26">
        <v>0.09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33.24</v>
      </c>
      <c r="E41" s="22">
        <v>0.91</v>
      </c>
      <c r="F41" s="22">
        <v>0.76</v>
      </c>
      <c r="G41" s="22">
        <v>0.91</v>
      </c>
      <c r="H41" s="23">
        <v>0.76</v>
      </c>
      <c r="I41" s="201">
        <v>6.2E-2</v>
      </c>
      <c r="J41" s="24">
        <v>6.2E-2</v>
      </c>
      <c r="K41" s="24">
        <v>6.2E-2</v>
      </c>
      <c r="L41" s="202">
        <v>6.2E-2</v>
      </c>
      <c r="M41" s="25">
        <v>90287.7</v>
      </c>
      <c r="N41" s="26">
        <v>11.702999999999999</v>
      </c>
      <c r="O41" s="26">
        <v>0.23499999999999999</v>
      </c>
      <c r="P41" s="26">
        <v>3.2000000000000001E-2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39.72</v>
      </c>
      <c r="E42" s="22">
        <v>1.44</v>
      </c>
      <c r="F42" s="22">
        <v>0.96</v>
      </c>
      <c r="G42" s="22">
        <v>1.44</v>
      </c>
      <c r="H42" s="23">
        <v>0.96</v>
      </c>
      <c r="I42" s="201">
        <v>8.6999999999999994E-2</v>
      </c>
      <c r="J42" s="24">
        <v>8.6999999999999994E-2</v>
      </c>
      <c r="K42" s="24">
        <v>8.6999999999999994E-2</v>
      </c>
      <c r="L42" s="202">
        <v>8.6999999999999994E-2</v>
      </c>
      <c r="M42" s="25">
        <v>13414.17</v>
      </c>
      <c r="N42" s="26">
        <v>10.305999999999999</v>
      </c>
      <c r="O42" s="26">
        <v>0.27500000000000002</v>
      </c>
      <c r="P42" s="26">
        <v>3.4000000000000002E-2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41.16</v>
      </c>
      <c r="E43" s="22">
        <v>1.89</v>
      </c>
      <c r="F43" s="22">
        <v>1.08</v>
      </c>
      <c r="G43" s="22">
        <v>1.89</v>
      </c>
      <c r="H43" s="23">
        <v>1.08</v>
      </c>
      <c r="I43" s="201">
        <v>0.14799999999999999</v>
      </c>
      <c r="J43" s="24">
        <v>0.14799999999999999</v>
      </c>
      <c r="K43" s="24">
        <v>0.14799999999999999</v>
      </c>
      <c r="L43" s="202">
        <v>0.14799999999999999</v>
      </c>
      <c r="M43" s="25">
        <v>825.49</v>
      </c>
      <c r="N43" s="26">
        <v>10.958</v>
      </c>
      <c r="O43" s="26">
        <v>0.42</v>
      </c>
      <c r="P43" s="26">
        <v>0.03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42</v>
      </c>
      <c r="E44" s="22">
        <v>2.35</v>
      </c>
      <c r="F44" s="22">
        <v>1.3</v>
      </c>
      <c r="G44" s="22">
        <v>2.35</v>
      </c>
      <c r="H44" s="23">
        <v>1.3</v>
      </c>
      <c r="I44" s="201">
        <v>0.247</v>
      </c>
      <c r="J44" s="24">
        <v>0.247</v>
      </c>
      <c r="K44" s="24">
        <v>0.247</v>
      </c>
      <c r="L44" s="202">
        <v>0.247</v>
      </c>
      <c r="M44" s="25">
        <v>28.38</v>
      </c>
      <c r="N44" s="26">
        <v>10.757999999999999</v>
      </c>
      <c r="O44" s="26">
        <v>0.621</v>
      </c>
      <c r="P44" s="26">
        <v>0.09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36</v>
      </c>
      <c r="E45" s="22">
        <v>3.66</v>
      </c>
      <c r="F45" s="22">
        <v>3.66</v>
      </c>
      <c r="G45" s="22">
        <v>3.66</v>
      </c>
      <c r="H45" s="23">
        <v>3.66</v>
      </c>
      <c r="I45" s="201">
        <v>0.247</v>
      </c>
      <c r="J45" s="24">
        <v>0.247</v>
      </c>
      <c r="K45" s="24">
        <v>0.247</v>
      </c>
      <c r="L45" s="202">
        <v>0.247</v>
      </c>
      <c r="M45" s="25">
        <v>28.38</v>
      </c>
      <c r="N45" s="26">
        <v>7.7160000000000002</v>
      </c>
      <c r="O45" s="26">
        <v>1.085</v>
      </c>
      <c r="P45" s="26">
        <v>0.09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3.19</v>
      </c>
      <c r="F46" s="29">
        <v>3.19</v>
      </c>
      <c r="G46" s="29">
        <v>3.19</v>
      </c>
      <c r="H46" s="30">
        <v>3.19</v>
      </c>
      <c r="I46" s="205">
        <v>0.247</v>
      </c>
      <c r="J46" s="31">
        <v>0.247</v>
      </c>
      <c r="K46" s="31">
        <v>0.247</v>
      </c>
      <c r="L46" s="204">
        <v>0.247</v>
      </c>
      <c r="M46" s="32">
        <v>28.38</v>
      </c>
      <c r="N46" s="33">
        <v>0</v>
      </c>
      <c r="O46" s="33">
        <v>0.67600000000000005</v>
      </c>
      <c r="P46" s="33">
        <v>0.09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26.52</v>
      </c>
      <c r="E47" s="22">
        <v>0.41</v>
      </c>
      <c r="F47" s="22">
        <v>0.31</v>
      </c>
      <c r="G47" s="22">
        <v>0.41</v>
      </c>
      <c r="H47" s="23">
        <v>0.31</v>
      </c>
      <c r="I47" s="24">
        <v>0.13600000000000001</v>
      </c>
      <c r="J47" s="24">
        <v>0.13600000000000001</v>
      </c>
      <c r="K47" s="24">
        <v>0.13600000000000001</v>
      </c>
      <c r="L47" s="24">
        <v>0.13600000000000001</v>
      </c>
      <c r="M47" s="25">
        <v>90287.7</v>
      </c>
      <c r="N47" s="26">
        <v>9.1739999999999995</v>
      </c>
      <c r="O47" s="26">
        <v>0.17699999999999999</v>
      </c>
      <c r="P47" s="26">
        <v>0.03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32.4</v>
      </c>
      <c r="E48" s="22">
        <v>0.74</v>
      </c>
      <c r="F48" s="22">
        <v>0.57999999999999996</v>
      </c>
      <c r="G48" s="22">
        <v>0.74</v>
      </c>
      <c r="H48" s="23">
        <v>0.57999999999999996</v>
      </c>
      <c r="I48" s="24">
        <v>0.13700000000000001</v>
      </c>
      <c r="J48" s="24">
        <v>0.13700000000000001</v>
      </c>
      <c r="K48" s="24">
        <v>0.13700000000000001</v>
      </c>
      <c r="L48" s="24">
        <v>0.13700000000000001</v>
      </c>
      <c r="M48" s="25">
        <v>90287.7</v>
      </c>
      <c r="N48" s="26">
        <v>11.702999999999999</v>
      </c>
      <c r="O48" s="26">
        <v>0.23499999999999999</v>
      </c>
      <c r="P48" s="26">
        <v>3.2000000000000001E-2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36.72</v>
      </c>
      <c r="E49" s="22">
        <v>1.02</v>
      </c>
      <c r="F49" s="22">
        <v>0.83</v>
      </c>
      <c r="G49" s="22">
        <v>1.02</v>
      </c>
      <c r="H49" s="23">
        <v>0.83</v>
      </c>
      <c r="I49" s="24">
        <v>0.14000000000000001</v>
      </c>
      <c r="J49" s="24">
        <v>0.14000000000000001</v>
      </c>
      <c r="K49" s="24">
        <v>0.14000000000000001</v>
      </c>
      <c r="L49" s="24">
        <v>0.14000000000000001</v>
      </c>
      <c r="M49" s="25">
        <v>13414.17</v>
      </c>
      <c r="N49" s="26">
        <v>10.305999999999999</v>
      </c>
      <c r="O49" s="26">
        <v>0.27500000000000002</v>
      </c>
      <c r="P49" s="26">
        <v>3.4000000000000002E-2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38.64</v>
      </c>
      <c r="E50" s="22">
        <v>1.72</v>
      </c>
      <c r="F50" s="22">
        <v>1.44</v>
      </c>
      <c r="G50" s="22">
        <v>1.72</v>
      </c>
      <c r="H50" s="23">
        <v>1.44</v>
      </c>
      <c r="I50" s="24">
        <v>0.191</v>
      </c>
      <c r="J50" s="24">
        <v>0.191</v>
      </c>
      <c r="K50" s="24">
        <v>0.191</v>
      </c>
      <c r="L50" s="24">
        <v>0.191</v>
      </c>
      <c r="M50" s="25">
        <v>825.49</v>
      </c>
      <c r="N50" s="26">
        <v>10.958</v>
      </c>
      <c r="O50" s="26">
        <v>0.42</v>
      </c>
      <c r="P50" s="26">
        <v>0.03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41.04</v>
      </c>
      <c r="E51" s="22">
        <v>2.2400000000000002</v>
      </c>
      <c r="F51" s="22">
        <v>2.2400000000000002</v>
      </c>
      <c r="G51" s="22">
        <v>2.2400000000000002</v>
      </c>
      <c r="H51" s="23">
        <v>2.2400000000000002</v>
      </c>
      <c r="I51" s="24">
        <v>0.22800000000000001</v>
      </c>
      <c r="J51" s="24">
        <v>0.22800000000000001</v>
      </c>
      <c r="K51" s="24">
        <v>0.22800000000000001</v>
      </c>
      <c r="L51" s="24">
        <v>0.22800000000000001</v>
      </c>
      <c r="M51" s="25">
        <v>28.38</v>
      </c>
      <c r="N51" s="26">
        <v>10.757999999999999</v>
      </c>
      <c r="O51" s="26">
        <v>0.621</v>
      </c>
      <c r="P51" s="26">
        <v>0.09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36</v>
      </c>
      <c r="E52" s="22">
        <v>3.92</v>
      </c>
      <c r="F52" s="22">
        <v>3.92</v>
      </c>
      <c r="G52" s="22">
        <v>3.92</v>
      </c>
      <c r="H52" s="23">
        <v>3.92</v>
      </c>
      <c r="I52" s="24">
        <v>0.22800000000000001</v>
      </c>
      <c r="J52" s="24">
        <v>0.22800000000000001</v>
      </c>
      <c r="K52" s="24">
        <v>0.22800000000000001</v>
      </c>
      <c r="L52" s="24">
        <v>0.22800000000000001</v>
      </c>
      <c r="M52" s="25">
        <v>28.38</v>
      </c>
      <c r="N52" s="26">
        <v>7.7160000000000002</v>
      </c>
      <c r="O52" s="26">
        <v>1.085</v>
      </c>
      <c r="P52" s="26">
        <v>0.09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2.82</v>
      </c>
      <c r="F53" s="22">
        <v>1.65</v>
      </c>
      <c r="G53" s="22">
        <v>2.82</v>
      </c>
      <c r="H53" s="23">
        <v>1.65</v>
      </c>
      <c r="I53" s="24">
        <v>0.22800000000000001</v>
      </c>
      <c r="J53" s="24">
        <v>0.22800000000000001</v>
      </c>
      <c r="K53" s="24">
        <v>0.22800000000000001</v>
      </c>
      <c r="L53" s="24">
        <v>0.22800000000000001</v>
      </c>
      <c r="M53" s="25">
        <v>28.38</v>
      </c>
      <c r="N53" s="26">
        <v>0</v>
      </c>
      <c r="O53" s="26">
        <v>0.67600000000000005</v>
      </c>
      <c r="P53" s="26">
        <v>0.09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24.72</v>
      </c>
      <c r="E54" s="15">
        <v>0.45</v>
      </c>
      <c r="F54" s="15">
        <v>0.45</v>
      </c>
      <c r="G54" s="15">
        <v>0.45</v>
      </c>
      <c r="H54" s="16">
        <v>0.45</v>
      </c>
      <c r="I54" s="17">
        <v>0.08</v>
      </c>
      <c r="J54" s="17">
        <v>0.08</v>
      </c>
      <c r="K54" s="17">
        <v>0.08</v>
      </c>
      <c r="L54" s="17">
        <v>0.08</v>
      </c>
      <c r="M54" s="18">
        <v>90287.7</v>
      </c>
      <c r="N54" s="19">
        <v>9.1739999999999995</v>
      </c>
      <c r="O54" s="19">
        <v>0.17699999999999999</v>
      </c>
      <c r="P54" s="19">
        <v>0.03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31.8</v>
      </c>
      <c r="E55" s="22">
        <v>0.88</v>
      </c>
      <c r="F55" s="22">
        <v>0.88</v>
      </c>
      <c r="G55" s="22">
        <v>0.88</v>
      </c>
      <c r="H55" s="23">
        <v>0.88</v>
      </c>
      <c r="I55" s="24">
        <v>8.7999999999999995E-2</v>
      </c>
      <c r="J55" s="24">
        <v>8.7999999999999995E-2</v>
      </c>
      <c r="K55" s="24">
        <v>8.7999999999999995E-2</v>
      </c>
      <c r="L55" s="24">
        <v>8.7999999999999995E-2</v>
      </c>
      <c r="M55" s="25">
        <v>90287.7</v>
      </c>
      <c r="N55" s="26">
        <v>11.702999999999999</v>
      </c>
      <c r="O55" s="26">
        <v>0.23499999999999999</v>
      </c>
      <c r="P55" s="26">
        <v>3.2000000000000001E-2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39.96</v>
      </c>
      <c r="E56" s="22">
        <v>1.3</v>
      </c>
      <c r="F56" s="22">
        <v>1.3</v>
      </c>
      <c r="G56" s="22">
        <v>1.3</v>
      </c>
      <c r="H56" s="23">
        <v>1.3</v>
      </c>
      <c r="I56" s="24">
        <v>9.5000000000000001E-2</v>
      </c>
      <c r="J56" s="24">
        <v>9.5000000000000001E-2</v>
      </c>
      <c r="K56" s="24">
        <v>9.5000000000000001E-2</v>
      </c>
      <c r="L56" s="24">
        <v>9.5000000000000001E-2</v>
      </c>
      <c r="M56" s="25">
        <v>13414.17</v>
      </c>
      <c r="N56" s="26">
        <v>10.305999999999999</v>
      </c>
      <c r="O56" s="26">
        <v>0.27500000000000002</v>
      </c>
      <c r="P56" s="26">
        <v>3.4000000000000002E-2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41.04</v>
      </c>
      <c r="E57" s="22">
        <v>2.2599999999999998</v>
      </c>
      <c r="F57" s="22">
        <v>1.45</v>
      </c>
      <c r="G57" s="22">
        <v>2.2599999999999998</v>
      </c>
      <c r="H57" s="23">
        <v>1.45</v>
      </c>
      <c r="I57" s="24">
        <v>0.187</v>
      </c>
      <c r="J57" s="24">
        <v>0.187</v>
      </c>
      <c r="K57" s="24">
        <v>0.187</v>
      </c>
      <c r="L57" s="24">
        <v>0.187</v>
      </c>
      <c r="M57" s="25">
        <v>825.49</v>
      </c>
      <c r="N57" s="26">
        <v>10.958</v>
      </c>
      <c r="O57" s="26">
        <v>0.42</v>
      </c>
      <c r="P57" s="26">
        <v>0.03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2.0699999999999998</v>
      </c>
      <c r="F58" s="22">
        <v>1.39</v>
      </c>
      <c r="G58" s="22">
        <v>2.0699999999999998</v>
      </c>
      <c r="H58" s="23">
        <v>1.39</v>
      </c>
      <c r="I58" s="24">
        <v>0.187</v>
      </c>
      <c r="J58" s="24">
        <v>0.187</v>
      </c>
      <c r="K58" s="24">
        <v>0.187</v>
      </c>
      <c r="L58" s="24">
        <v>0.187</v>
      </c>
      <c r="M58" s="25">
        <v>825.49</v>
      </c>
      <c r="N58" s="26">
        <v>0</v>
      </c>
      <c r="O58" s="26">
        <v>0.42</v>
      </c>
      <c r="P58" s="26">
        <v>0.03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43.68</v>
      </c>
      <c r="E59" s="22">
        <v>3.84</v>
      </c>
      <c r="F59" s="22">
        <v>3.09</v>
      </c>
      <c r="G59" s="22">
        <v>3.84</v>
      </c>
      <c r="H59" s="23">
        <v>3.09</v>
      </c>
      <c r="I59" s="24">
        <v>0.315</v>
      </c>
      <c r="J59" s="24">
        <v>0.315</v>
      </c>
      <c r="K59" s="24">
        <v>0.315</v>
      </c>
      <c r="L59" s="24">
        <v>0.315</v>
      </c>
      <c r="M59" s="25">
        <v>28.38</v>
      </c>
      <c r="N59" s="26">
        <v>10.757999999999999</v>
      </c>
      <c r="O59" s="26">
        <v>0.621</v>
      </c>
      <c r="P59" s="26">
        <v>0.09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36</v>
      </c>
      <c r="E60" s="22">
        <v>4.92</v>
      </c>
      <c r="F60" s="22">
        <v>4.92</v>
      </c>
      <c r="G60" s="22">
        <v>4.92</v>
      </c>
      <c r="H60" s="23">
        <v>4.92</v>
      </c>
      <c r="I60" s="24">
        <v>0.315</v>
      </c>
      <c r="J60" s="24">
        <v>0.315</v>
      </c>
      <c r="K60" s="24">
        <v>0.315</v>
      </c>
      <c r="L60" s="24">
        <v>0.315</v>
      </c>
      <c r="M60" s="25">
        <v>28.38</v>
      </c>
      <c r="N60" s="26">
        <v>7.7160000000000002</v>
      </c>
      <c r="O60" s="26">
        <v>1.085</v>
      </c>
      <c r="P60" s="26">
        <v>0.09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4.0999999999999996</v>
      </c>
      <c r="F61" s="22">
        <v>2.37</v>
      </c>
      <c r="G61" s="22">
        <v>4.0999999999999996</v>
      </c>
      <c r="H61" s="23">
        <v>2.37</v>
      </c>
      <c r="I61" s="24">
        <v>0.315</v>
      </c>
      <c r="J61" s="24">
        <v>0.315</v>
      </c>
      <c r="K61" s="24">
        <v>0.315</v>
      </c>
      <c r="L61" s="24">
        <v>0.315</v>
      </c>
      <c r="M61" s="25">
        <v>28.38</v>
      </c>
      <c r="N61" s="26">
        <v>0</v>
      </c>
      <c r="O61" s="26">
        <v>0.67600000000000005</v>
      </c>
      <c r="P61" s="26">
        <v>0.09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36</v>
      </c>
      <c r="E62" s="22">
        <v>5.54</v>
      </c>
      <c r="F62" s="22">
        <v>2.79</v>
      </c>
      <c r="G62" s="22">
        <v>5.54</v>
      </c>
      <c r="H62" s="23">
        <v>2.79</v>
      </c>
      <c r="I62" s="24">
        <v>0.315</v>
      </c>
      <c r="J62" s="24">
        <v>0.315</v>
      </c>
      <c r="K62" s="24">
        <v>0.315</v>
      </c>
      <c r="L62" s="24">
        <v>0.315</v>
      </c>
      <c r="M62" s="25">
        <v>28.38</v>
      </c>
      <c r="N62" s="26">
        <v>7.7160000000000002</v>
      </c>
      <c r="O62" s="26">
        <v>1.085</v>
      </c>
      <c r="P62" s="26">
        <v>0.09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28.32</v>
      </c>
      <c r="E63" s="22">
        <v>0.92</v>
      </c>
      <c r="F63" s="22">
        <v>0.92</v>
      </c>
      <c r="G63" s="22">
        <v>0.92</v>
      </c>
      <c r="H63" s="23">
        <v>0.92</v>
      </c>
      <c r="I63" s="24">
        <v>0.14499999999999999</v>
      </c>
      <c r="J63" s="24">
        <v>0.14499999999999999</v>
      </c>
      <c r="K63" s="24">
        <v>0.14499999999999999</v>
      </c>
      <c r="L63" s="24">
        <v>0.14499999999999999</v>
      </c>
      <c r="M63" s="25">
        <v>13414.17</v>
      </c>
      <c r="N63" s="26">
        <v>10.305999999999999</v>
      </c>
      <c r="O63" s="26">
        <v>0.27500000000000002</v>
      </c>
      <c r="P63" s="26">
        <v>3.4000000000000002E-2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30</v>
      </c>
      <c r="E64" s="22">
        <v>1.94</v>
      </c>
      <c r="F64" s="22">
        <v>1.18</v>
      </c>
      <c r="G64" s="22">
        <v>1.94</v>
      </c>
      <c r="H64" s="23">
        <v>1.18</v>
      </c>
      <c r="I64" s="24">
        <v>0.188</v>
      </c>
      <c r="J64" s="24">
        <v>0.188</v>
      </c>
      <c r="K64" s="24">
        <v>0.188</v>
      </c>
      <c r="L64" s="24">
        <v>0.188</v>
      </c>
      <c r="M64" s="25">
        <v>825.49</v>
      </c>
      <c r="N64" s="26">
        <v>10.958</v>
      </c>
      <c r="O64" s="26">
        <v>0.42</v>
      </c>
      <c r="P64" s="26">
        <v>0.03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33.479999999999997</v>
      </c>
      <c r="E65" s="22">
        <v>3.47</v>
      </c>
      <c r="F65" s="22">
        <v>2.59</v>
      </c>
      <c r="G65" s="22">
        <v>3.47</v>
      </c>
      <c r="H65" s="23">
        <v>2.59</v>
      </c>
      <c r="I65" s="24">
        <v>0.38400000000000001</v>
      </c>
      <c r="J65" s="24">
        <v>0.38400000000000001</v>
      </c>
      <c r="K65" s="24">
        <v>0.38400000000000001</v>
      </c>
      <c r="L65" s="24">
        <v>0.38400000000000001</v>
      </c>
      <c r="M65" s="25">
        <v>28.38</v>
      </c>
      <c r="N65" s="26">
        <v>10.757999999999999</v>
      </c>
      <c r="O65" s="26">
        <v>0.621</v>
      </c>
      <c r="P65" s="26">
        <v>0.09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36</v>
      </c>
      <c r="E66" s="22">
        <v>3.33</v>
      </c>
      <c r="F66" s="22">
        <v>3.33</v>
      </c>
      <c r="G66" s="22">
        <v>3.33</v>
      </c>
      <c r="H66" s="23">
        <v>3.33</v>
      </c>
      <c r="I66" s="24">
        <v>0.38400000000000001</v>
      </c>
      <c r="J66" s="24">
        <v>0.38400000000000001</v>
      </c>
      <c r="K66" s="24">
        <v>0.38400000000000001</v>
      </c>
      <c r="L66" s="24">
        <v>0.38400000000000001</v>
      </c>
      <c r="M66" s="25">
        <v>28.38</v>
      </c>
      <c r="N66" s="26">
        <v>7.7160000000000002</v>
      </c>
      <c r="O66" s="26">
        <v>1.085</v>
      </c>
      <c r="P66" s="26">
        <v>0.09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3.32</v>
      </c>
      <c r="F67" s="22">
        <v>2.11</v>
      </c>
      <c r="G67" s="22">
        <v>3.32</v>
      </c>
      <c r="H67" s="23">
        <v>2.11</v>
      </c>
      <c r="I67" s="24">
        <v>0.38400000000000001</v>
      </c>
      <c r="J67" s="24">
        <v>0.38400000000000001</v>
      </c>
      <c r="K67" s="24">
        <v>0.38400000000000001</v>
      </c>
      <c r="L67" s="24">
        <v>0.38400000000000001</v>
      </c>
      <c r="M67" s="25">
        <v>28.38</v>
      </c>
      <c r="N67" s="26">
        <v>0</v>
      </c>
      <c r="O67" s="26">
        <v>0.67600000000000005</v>
      </c>
      <c r="P67" s="26">
        <v>0.09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36</v>
      </c>
      <c r="E68" s="29">
        <v>3.87</v>
      </c>
      <c r="F68" s="29">
        <v>1.87</v>
      </c>
      <c r="G68" s="29">
        <v>3.87</v>
      </c>
      <c r="H68" s="30">
        <v>1.87</v>
      </c>
      <c r="I68" s="24">
        <v>0.38400000000000001</v>
      </c>
      <c r="J68" s="24">
        <v>0.38400000000000001</v>
      </c>
      <c r="K68" s="24">
        <v>0.38400000000000001</v>
      </c>
      <c r="L68" s="24">
        <v>0.38400000000000001</v>
      </c>
      <c r="M68" s="32">
        <v>28.38</v>
      </c>
      <c r="N68" s="33">
        <v>7.7160000000000002</v>
      </c>
      <c r="O68" s="33">
        <v>1.085</v>
      </c>
      <c r="P68" s="33">
        <v>0.09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24.96</v>
      </c>
      <c r="E69" s="15">
        <v>0.4</v>
      </c>
      <c r="F69" s="15">
        <v>0.28000000000000003</v>
      </c>
      <c r="G69" s="15">
        <v>0.4</v>
      </c>
      <c r="H69" s="16">
        <v>0.28000000000000003</v>
      </c>
      <c r="I69" s="17">
        <v>0.09</v>
      </c>
      <c r="J69" s="17">
        <v>0.09</v>
      </c>
      <c r="K69" s="17">
        <v>0.09</v>
      </c>
      <c r="L69" s="17">
        <v>0.09</v>
      </c>
      <c r="M69" s="18">
        <v>90287.7</v>
      </c>
      <c r="N69" s="19">
        <v>9.1739999999999995</v>
      </c>
      <c r="O69" s="19">
        <v>0.17699999999999999</v>
      </c>
      <c r="P69" s="19">
        <v>0.03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32.64</v>
      </c>
      <c r="E70" s="22">
        <v>0.55000000000000004</v>
      </c>
      <c r="F70" s="22">
        <v>0.36</v>
      </c>
      <c r="G70" s="22">
        <v>0.55000000000000004</v>
      </c>
      <c r="H70" s="23">
        <v>0.36</v>
      </c>
      <c r="I70" s="24">
        <v>0.14599999999999999</v>
      </c>
      <c r="J70" s="24">
        <v>0.14599999999999999</v>
      </c>
      <c r="K70" s="24">
        <v>0.14599999999999999</v>
      </c>
      <c r="L70" s="24">
        <v>0.14599999999999999</v>
      </c>
      <c r="M70" s="25">
        <v>90287.7</v>
      </c>
      <c r="N70" s="26">
        <v>11.702999999999999</v>
      </c>
      <c r="O70" s="26">
        <v>0.23499999999999999</v>
      </c>
      <c r="P70" s="26">
        <v>3.2000000000000001E-2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39.72</v>
      </c>
      <c r="E71" s="22">
        <v>1.07</v>
      </c>
      <c r="F71" s="22">
        <v>0.78</v>
      </c>
      <c r="G71" s="22">
        <v>1.07</v>
      </c>
      <c r="H71" s="23">
        <v>0.78</v>
      </c>
      <c r="I71" s="24">
        <v>0.17899999999999999</v>
      </c>
      <c r="J71" s="24">
        <v>0.17899999999999999</v>
      </c>
      <c r="K71" s="24">
        <v>0.17899999999999999</v>
      </c>
      <c r="L71" s="24">
        <v>0.17899999999999999</v>
      </c>
      <c r="M71" s="25">
        <v>13414.17</v>
      </c>
      <c r="N71" s="26">
        <v>10.305999999999999</v>
      </c>
      <c r="O71" s="26">
        <v>0.27500000000000002</v>
      </c>
      <c r="P71" s="26">
        <v>3.4000000000000002E-2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40.200000000000003</v>
      </c>
      <c r="E72" s="22">
        <v>1.78</v>
      </c>
      <c r="F72" s="22">
        <v>1.28</v>
      </c>
      <c r="G72" s="22">
        <v>1.78</v>
      </c>
      <c r="H72" s="23">
        <v>1.28</v>
      </c>
      <c r="I72" s="24">
        <v>0.25700000000000001</v>
      </c>
      <c r="J72" s="24">
        <v>0.25700000000000001</v>
      </c>
      <c r="K72" s="24">
        <v>0.25700000000000001</v>
      </c>
      <c r="L72" s="24">
        <v>0.25700000000000001</v>
      </c>
      <c r="M72" s="25">
        <v>825.49</v>
      </c>
      <c r="N72" s="26">
        <v>10.958</v>
      </c>
      <c r="O72" s="26">
        <v>0.42</v>
      </c>
      <c r="P72" s="26">
        <v>0.03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39.479999999999997</v>
      </c>
      <c r="E73" s="22">
        <v>2.25</v>
      </c>
      <c r="F73" s="22">
        <v>1.6</v>
      </c>
      <c r="G73" s="22">
        <v>2.25</v>
      </c>
      <c r="H73" s="23">
        <v>1.6</v>
      </c>
      <c r="I73" s="24">
        <v>0.32200000000000001</v>
      </c>
      <c r="J73" s="24">
        <v>0.32200000000000001</v>
      </c>
      <c r="K73" s="24">
        <v>0.32200000000000001</v>
      </c>
      <c r="L73" s="24">
        <v>0.32200000000000001</v>
      </c>
      <c r="M73" s="25">
        <v>28.38</v>
      </c>
      <c r="N73" s="26">
        <v>10.757999999999999</v>
      </c>
      <c r="O73" s="26">
        <v>0.621</v>
      </c>
      <c r="P73" s="26">
        <v>0.09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36</v>
      </c>
      <c r="E74" s="22">
        <v>3.69</v>
      </c>
      <c r="F74" s="22">
        <v>3.69</v>
      </c>
      <c r="G74" s="22">
        <v>3.69</v>
      </c>
      <c r="H74" s="23">
        <v>3.69</v>
      </c>
      <c r="I74" s="24">
        <v>0.32200000000000001</v>
      </c>
      <c r="J74" s="24">
        <v>0.32200000000000001</v>
      </c>
      <c r="K74" s="24">
        <v>0.32200000000000001</v>
      </c>
      <c r="L74" s="24">
        <v>0.32200000000000001</v>
      </c>
      <c r="M74" s="25">
        <v>28.38</v>
      </c>
      <c r="N74" s="26">
        <v>7.7160000000000002</v>
      </c>
      <c r="O74" s="26">
        <v>1.085</v>
      </c>
      <c r="P74" s="26">
        <v>0.09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4.28</v>
      </c>
      <c r="F75" s="22">
        <v>2.98</v>
      </c>
      <c r="G75" s="22">
        <v>4.28</v>
      </c>
      <c r="H75" s="23">
        <v>2.98</v>
      </c>
      <c r="I75" s="24">
        <v>0.32200000000000001</v>
      </c>
      <c r="J75" s="24">
        <v>0.32200000000000001</v>
      </c>
      <c r="K75" s="24">
        <v>0.32200000000000001</v>
      </c>
      <c r="L75" s="24">
        <v>0.32200000000000001</v>
      </c>
      <c r="M75" s="25">
        <v>28.38</v>
      </c>
      <c r="N75" s="26">
        <v>0</v>
      </c>
      <c r="O75" s="26">
        <v>0.67600000000000005</v>
      </c>
      <c r="P75" s="26">
        <v>0.09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36</v>
      </c>
      <c r="E76" s="22">
        <v>4.29</v>
      </c>
      <c r="F76" s="22">
        <v>2.5499999999999998</v>
      </c>
      <c r="G76" s="22">
        <v>4.29</v>
      </c>
      <c r="H76" s="23">
        <v>2.5499999999999998</v>
      </c>
      <c r="I76" s="24">
        <v>0.32200000000000001</v>
      </c>
      <c r="J76" s="24">
        <v>0.32200000000000001</v>
      </c>
      <c r="K76" s="24">
        <v>0.32200000000000001</v>
      </c>
      <c r="L76" s="24">
        <v>0.32200000000000001</v>
      </c>
      <c r="M76" s="25">
        <v>28.38</v>
      </c>
      <c r="N76" s="26">
        <v>7.7160000000000002</v>
      </c>
      <c r="O76" s="26">
        <v>1.085</v>
      </c>
      <c r="P76" s="26">
        <v>0.09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26.4</v>
      </c>
      <c r="E77" s="22">
        <v>1.1499999999999999</v>
      </c>
      <c r="F77" s="22">
        <v>0.85</v>
      </c>
      <c r="G77" s="22">
        <v>1.1499999999999999</v>
      </c>
      <c r="H77" s="23">
        <v>0.85</v>
      </c>
      <c r="I77" s="24">
        <v>8.1000000000000003E-2</v>
      </c>
      <c r="J77" s="24">
        <v>8.1000000000000003E-2</v>
      </c>
      <c r="K77" s="24">
        <v>8.1000000000000003E-2</v>
      </c>
      <c r="L77" s="24">
        <v>8.1000000000000003E-2</v>
      </c>
      <c r="M77" s="25">
        <v>90287.7</v>
      </c>
      <c r="N77" s="26">
        <v>11.702999999999999</v>
      </c>
      <c r="O77" s="26">
        <v>0.23499999999999999</v>
      </c>
      <c r="P77" s="26">
        <v>3.2000000000000001E-2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29.64</v>
      </c>
      <c r="E78" s="22">
        <v>1.56</v>
      </c>
      <c r="F78" s="22">
        <v>1.18</v>
      </c>
      <c r="G78" s="22">
        <v>1.56</v>
      </c>
      <c r="H78" s="23">
        <v>1.18</v>
      </c>
      <c r="I78" s="24">
        <v>0.13200000000000001</v>
      </c>
      <c r="J78" s="24">
        <v>0.13200000000000001</v>
      </c>
      <c r="K78" s="24">
        <v>0.13200000000000001</v>
      </c>
      <c r="L78" s="24">
        <v>0.13200000000000001</v>
      </c>
      <c r="M78" s="25">
        <v>13414.17</v>
      </c>
      <c r="N78" s="26">
        <v>10.305999999999999</v>
      </c>
      <c r="O78" s="26">
        <v>0.27500000000000002</v>
      </c>
      <c r="P78" s="26">
        <v>3.4000000000000002E-2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37.68</v>
      </c>
      <c r="E79" s="22">
        <v>2.0099999999999998</v>
      </c>
      <c r="F79" s="22">
        <v>1.54</v>
      </c>
      <c r="G79" s="22">
        <v>2.0099999999999998</v>
      </c>
      <c r="H79" s="23">
        <v>1.54</v>
      </c>
      <c r="I79" s="24">
        <v>0.217</v>
      </c>
      <c r="J79" s="24">
        <v>0.217</v>
      </c>
      <c r="K79" s="24">
        <v>0.217</v>
      </c>
      <c r="L79" s="24">
        <v>0.217</v>
      </c>
      <c r="M79" s="25">
        <v>825.49</v>
      </c>
      <c r="N79" s="26">
        <v>10.958</v>
      </c>
      <c r="O79" s="26">
        <v>0.42</v>
      </c>
      <c r="P79" s="26">
        <v>0.03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47.16</v>
      </c>
      <c r="E80" s="22">
        <v>3.2</v>
      </c>
      <c r="F80" s="22">
        <v>2.36</v>
      </c>
      <c r="G80" s="22">
        <v>3.2</v>
      </c>
      <c r="H80" s="23">
        <v>2.36</v>
      </c>
      <c r="I80" s="24">
        <v>0.32300000000000001</v>
      </c>
      <c r="J80" s="24">
        <v>0.32300000000000001</v>
      </c>
      <c r="K80" s="24">
        <v>0.32300000000000001</v>
      </c>
      <c r="L80" s="24">
        <v>0.32300000000000001</v>
      </c>
      <c r="M80" s="25">
        <v>28.38</v>
      </c>
      <c r="N80" s="26">
        <v>10.757999999999999</v>
      </c>
      <c r="O80" s="26">
        <v>0.621</v>
      </c>
      <c r="P80" s="26">
        <v>0.09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36</v>
      </c>
      <c r="E81" s="22">
        <v>4.4000000000000004</v>
      </c>
      <c r="F81" s="22">
        <v>4.4000000000000004</v>
      </c>
      <c r="G81" s="22">
        <v>4.4000000000000004</v>
      </c>
      <c r="H81" s="23">
        <v>4.4000000000000004</v>
      </c>
      <c r="I81" s="24">
        <v>0.32300000000000001</v>
      </c>
      <c r="J81" s="24">
        <v>0.32300000000000001</v>
      </c>
      <c r="K81" s="24">
        <v>0.32300000000000001</v>
      </c>
      <c r="L81" s="24">
        <v>0.32300000000000001</v>
      </c>
      <c r="M81" s="25">
        <v>28.38</v>
      </c>
      <c r="N81" s="26">
        <v>7.7160000000000002</v>
      </c>
      <c r="O81" s="26">
        <v>1.085</v>
      </c>
      <c r="P81" s="26">
        <v>0.09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2.36</v>
      </c>
      <c r="F82" s="29">
        <v>2.36</v>
      </c>
      <c r="G82" s="29">
        <v>2.36</v>
      </c>
      <c r="H82" s="30">
        <v>2.36</v>
      </c>
      <c r="I82" s="24">
        <v>0.32300000000000001</v>
      </c>
      <c r="J82" s="24">
        <v>0.32300000000000001</v>
      </c>
      <c r="K82" s="24">
        <v>0.32300000000000001</v>
      </c>
      <c r="L82" s="24">
        <v>0.32300000000000001</v>
      </c>
      <c r="M82" s="32">
        <v>28.38</v>
      </c>
      <c r="N82" s="33">
        <v>0</v>
      </c>
      <c r="O82" s="33">
        <v>0.67600000000000005</v>
      </c>
      <c r="P82" s="33">
        <v>0.09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10.8</v>
      </c>
      <c r="E83" s="15">
        <v>0.34</v>
      </c>
      <c r="F83" s="15">
        <v>0.25</v>
      </c>
      <c r="G83" s="15">
        <v>0.36</v>
      </c>
      <c r="H83" s="16">
        <v>0.26</v>
      </c>
      <c r="I83" s="199">
        <v>9.4E-2</v>
      </c>
      <c r="J83" s="17">
        <v>9.4E-2</v>
      </c>
      <c r="K83" s="17">
        <v>9.4E-2</v>
      </c>
      <c r="L83" s="200">
        <v>9.4E-2</v>
      </c>
      <c r="M83" s="18">
        <v>90287.7</v>
      </c>
      <c r="N83" s="19">
        <v>9.1739999999999995</v>
      </c>
      <c r="O83" s="19">
        <v>0.17699999999999999</v>
      </c>
      <c r="P83" s="19">
        <v>0.03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13.68</v>
      </c>
      <c r="E84" s="22">
        <v>0.5</v>
      </c>
      <c r="F84" s="22">
        <v>0.4</v>
      </c>
      <c r="G84" s="22">
        <v>0.52</v>
      </c>
      <c r="H84" s="23">
        <v>0.42</v>
      </c>
      <c r="I84" s="201">
        <v>0.111</v>
      </c>
      <c r="J84" s="24">
        <v>0.111</v>
      </c>
      <c r="K84" s="24">
        <v>0.111</v>
      </c>
      <c r="L84" s="202">
        <v>0.111</v>
      </c>
      <c r="M84" s="25">
        <v>90287.7</v>
      </c>
      <c r="N84" s="26">
        <v>11.702999999999999</v>
      </c>
      <c r="O84" s="26">
        <v>0.23499999999999999</v>
      </c>
      <c r="P84" s="26">
        <v>3.2000000000000001E-2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18.600000000000001</v>
      </c>
      <c r="E85" s="22">
        <v>0.79</v>
      </c>
      <c r="F85" s="22">
        <v>0.61</v>
      </c>
      <c r="G85" s="22">
        <v>0.82</v>
      </c>
      <c r="H85" s="23">
        <v>0.63</v>
      </c>
      <c r="I85" s="201">
        <v>0.124</v>
      </c>
      <c r="J85" s="24">
        <v>0.124</v>
      </c>
      <c r="K85" s="24">
        <v>0.124</v>
      </c>
      <c r="L85" s="202">
        <v>0.124</v>
      </c>
      <c r="M85" s="25">
        <v>13414.17</v>
      </c>
      <c r="N85" s="26">
        <v>10.305999999999999</v>
      </c>
      <c r="O85" s="26">
        <v>0.27500000000000002</v>
      </c>
      <c r="P85" s="26">
        <v>3.4000000000000002E-2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30.72</v>
      </c>
      <c r="E86" s="22">
        <v>1.35</v>
      </c>
      <c r="F86" s="22">
        <v>0.99</v>
      </c>
      <c r="G86" s="22">
        <v>1.38</v>
      </c>
      <c r="H86" s="23">
        <v>1.03</v>
      </c>
      <c r="I86" s="201">
        <v>0.16400000000000001</v>
      </c>
      <c r="J86" s="24">
        <v>0.16400000000000001</v>
      </c>
      <c r="K86" s="24">
        <v>0.16400000000000001</v>
      </c>
      <c r="L86" s="202">
        <v>0.16400000000000001</v>
      </c>
      <c r="M86" s="25">
        <v>825.49</v>
      </c>
      <c r="N86" s="26">
        <v>10.958</v>
      </c>
      <c r="O86" s="26">
        <v>0.42</v>
      </c>
      <c r="P86" s="26">
        <v>0.03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34.44</v>
      </c>
      <c r="E87" s="22">
        <v>1.61</v>
      </c>
      <c r="F87" s="22">
        <v>1.31</v>
      </c>
      <c r="G87" s="22">
        <v>1.61</v>
      </c>
      <c r="H87" s="23">
        <v>1.31</v>
      </c>
      <c r="I87" s="201">
        <v>0.27100000000000002</v>
      </c>
      <c r="J87" s="24">
        <v>0.27100000000000002</v>
      </c>
      <c r="K87" s="24">
        <v>0.27100000000000002</v>
      </c>
      <c r="L87" s="202">
        <v>0.27100000000000002</v>
      </c>
      <c r="M87" s="25">
        <v>28.38</v>
      </c>
      <c r="N87" s="26">
        <v>10.757999999999999</v>
      </c>
      <c r="O87" s="26">
        <v>0.621</v>
      </c>
      <c r="P87" s="26">
        <v>0.09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34.44</v>
      </c>
      <c r="E88" s="22">
        <v>1.53</v>
      </c>
      <c r="F88" s="22">
        <v>1.53</v>
      </c>
      <c r="G88" s="22">
        <v>1.53</v>
      </c>
      <c r="H88" s="23">
        <v>1.53</v>
      </c>
      <c r="I88" s="201">
        <v>0.27100000000000002</v>
      </c>
      <c r="J88" s="24">
        <v>0.27100000000000002</v>
      </c>
      <c r="K88" s="24">
        <v>0.27100000000000002</v>
      </c>
      <c r="L88" s="202">
        <v>0.27100000000000002</v>
      </c>
      <c r="M88" s="25">
        <v>28.38</v>
      </c>
      <c r="N88" s="26">
        <v>10.757999999999999</v>
      </c>
      <c r="O88" s="26">
        <v>0.621</v>
      </c>
      <c r="P88" s="26">
        <v>0.09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36</v>
      </c>
      <c r="E89" s="22">
        <v>2.91</v>
      </c>
      <c r="F89" s="22">
        <v>1.55</v>
      </c>
      <c r="G89" s="22">
        <v>2.91</v>
      </c>
      <c r="H89" s="23">
        <v>1.55</v>
      </c>
      <c r="I89" s="201">
        <v>0.27100000000000002</v>
      </c>
      <c r="J89" s="24">
        <v>0.27100000000000002</v>
      </c>
      <c r="K89" s="24">
        <v>0.27100000000000002</v>
      </c>
      <c r="L89" s="202">
        <v>0.27100000000000002</v>
      </c>
      <c r="M89" s="25">
        <v>28.38</v>
      </c>
      <c r="N89" s="26">
        <v>7.7160000000000002</v>
      </c>
      <c r="O89" s="26">
        <v>1.085</v>
      </c>
      <c r="P89" s="26">
        <v>0.09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36</v>
      </c>
      <c r="E90" s="22">
        <v>2.87</v>
      </c>
      <c r="F90" s="22">
        <v>2.87</v>
      </c>
      <c r="G90" s="22">
        <v>2.87</v>
      </c>
      <c r="H90" s="23">
        <v>2.87</v>
      </c>
      <c r="I90" s="201">
        <v>0.27100000000000002</v>
      </c>
      <c r="J90" s="24">
        <v>0.27100000000000002</v>
      </c>
      <c r="K90" s="24">
        <v>0.27100000000000002</v>
      </c>
      <c r="L90" s="202">
        <v>0.27100000000000002</v>
      </c>
      <c r="M90" s="25">
        <v>28.38</v>
      </c>
      <c r="N90" s="26">
        <v>7.7160000000000002</v>
      </c>
      <c r="O90" s="26">
        <v>1.085</v>
      </c>
      <c r="P90" s="26">
        <v>0.09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2.2599999999999998</v>
      </c>
      <c r="F91" s="22">
        <v>2.2599999999999998</v>
      </c>
      <c r="G91" s="22">
        <v>2.2599999999999998</v>
      </c>
      <c r="H91" s="23">
        <v>2.2599999999999998</v>
      </c>
      <c r="I91" s="201">
        <v>0.27100000000000002</v>
      </c>
      <c r="J91" s="24">
        <v>0.27100000000000002</v>
      </c>
      <c r="K91" s="24">
        <v>0.27100000000000002</v>
      </c>
      <c r="L91" s="202">
        <v>0.27100000000000002</v>
      </c>
      <c r="M91" s="25">
        <v>28.38</v>
      </c>
      <c r="N91" s="26">
        <v>0</v>
      </c>
      <c r="O91" s="26">
        <v>0.67600000000000005</v>
      </c>
      <c r="P91" s="26">
        <v>0.09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35.520000000000003</v>
      </c>
      <c r="E92" s="22">
        <v>3.83</v>
      </c>
      <c r="F92" s="22">
        <v>3.83</v>
      </c>
      <c r="G92" s="22">
        <v>3.83</v>
      </c>
      <c r="H92" s="23">
        <v>3.83</v>
      </c>
      <c r="I92" s="201">
        <v>0.113</v>
      </c>
      <c r="J92" s="24">
        <v>0.113</v>
      </c>
      <c r="K92" s="24">
        <v>0.113</v>
      </c>
      <c r="L92" s="202">
        <v>0.113</v>
      </c>
      <c r="M92" s="25">
        <v>13414.17</v>
      </c>
      <c r="N92" s="26">
        <v>10.305999999999999</v>
      </c>
      <c r="O92" s="26">
        <v>0.27500000000000002</v>
      </c>
      <c r="P92" s="26">
        <v>3.4000000000000002E-2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70.2</v>
      </c>
      <c r="E93" s="22">
        <v>4.38</v>
      </c>
      <c r="F93" s="22">
        <v>4.38</v>
      </c>
      <c r="G93" s="22">
        <v>4.38</v>
      </c>
      <c r="H93" s="23">
        <v>4.38</v>
      </c>
      <c r="I93" s="201">
        <v>0.255</v>
      </c>
      <c r="J93" s="24">
        <v>0.255</v>
      </c>
      <c r="K93" s="24">
        <v>0.255</v>
      </c>
      <c r="L93" s="202">
        <v>0.255</v>
      </c>
      <c r="M93" s="25">
        <v>825.49</v>
      </c>
      <c r="N93" s="26">
        <v>10.958</v>
      </c>
      <c r="O93" s="26">
        <v>0.42</v>
      </c>
      <c r="P93" s="26">
        <v>0.03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/>
      <c r="E94" s="22"/>
      <c r="F94" s="22"/>
      <c r="G94" s="22"/>
      <c r="H94" s="23"/>
      <c r="I94" s="201"/>
      <c r="J94" s="24"/>
      <c r="K94" s="24"/>
      <c r="L94" s="202"/>
      <c r="M94" s="25"/>
      <c r="N94" s="26"/>
      <c r="O94" s="26"/>
      <c r="P94" s="26"/>
      <c r="Q94" s="57"/>
      <c r="R94" s="53"/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3.35</v>
      </c>
      <c r="F95" s="22">
        <v>3.35</v>
      </c>
      <c r="G95" s="22">
        <v>3.35</v>
      </c>
      <c r="H95" s="23">
        <v>3.35</v>
      </c>
      <c r="I95" s="201">
        <v>0.255</v>
      </c>
      <c r="J95" s="24">
        <v>0.255</v>
      </c>
      <c r="K95" s="24">
        <v>0.255</v>
      </c>
      <c r="L95" s="202">
        <v>0.255</v>
      </c>
      <c r="M95" s="25">
        <v>825.49</v>
      </c>
      <c r="N95" s="26">
        <v>0</v>
      </c>
      <c r="O95" s="26">
        <v>0.42</v>
      </c>
      <c r="P95" s="26">
        <v>0.03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86.16</v>
      </c>
      <c r="E96" s="22">
        <v>5.38</v>
      </c>
      <c r="F96" s="22">
        <v>5.38</v>
      </c>
      <c r="G96" s="22">
        <v>5.38</v>
      </c>
      <c r="H96" s="23">
        <v>5.38</v>
      </c>
      <c r="I96" s="201">
        <v>0.30099999999999999</v>
      </c>
      <c r="J96" s="24">
        <v>0.30099999999999999</v>
      </c>
      <c r="K96" s="24">
        <v>0.30099999999999999</v>
      </c>
      <c r="L96" s="202">
        <v>0.30099999999999999</v>
      </c>
      <c r="M96" s="25">
        <v>28.38</v>
      </c>
      <c r="N96" s="26">
        <v>10.757999999999999</v>
      </c>
      <c r="O96" s="26">
        <v>0.621</v>
      </c>
      <c r="P96" s="26">
        <v>0.09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36</v>
      </c>
      <c r="E97" s="22">
        <v>8.41</v>
      </c>
      <c r="F97" s="22">
        <v>8.41</v>
      </c>
      <c r="G97" s="22">
        <v>8.41</v>
      </c>
      <c r="H97" s="23">
        <v>8.41</v>
      </c>
      <c r="I97" s="201">
        <v>0.30099999999999999</v>
      </c>
      <c r="J97" s="24">
        <v>0.30099999999999999</v>
      </c>
      <c r="K97" s="24">
        <v>0.30099999999999999</v>
      </c>
      <c r="L97" s="202">
        <v>0.30099999999999999</v>
      </c>
      <c r="M97" s="25">
        <v>28.38</v>
      </c>
      <c r="N97" s="26">
        <v>7.7160000000000002</v>
      </c>
      <c r="O97" s="26">
        <v>1.085</v>
      </c>
      <c r="P97" s="26">
        <v>0.09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4.1100000000000003</v>
      </c>
      <c r="F98" s="29">
        <v>4.1100000000000003</v>
      </c>
      <c r="G98" s="29">
        <v>4.1100000000000003</v>
      </c>
      <c r="H98" s="30">
        <v>4.1100000000000003</v>
      </c>
      <c r="I98" s="203">
        <v>0.30099999999999999</v>
      </c>
      <c r="J98" s="31">
        <v>0.30099999999999999</v>
      </c>
      <c r="K98" s="31">
        <v>0.30099999999999999</v>
      </c>
      <c r="L98" s="204">
        <v>0.30099999999999999</v>
      </c>
      <c r="M98" s="32">
        <v>28.38</v>
      </c>
      <c r="N98" s="33">
        <v>0</v>
      </c>
      <c r="O98" s="33">
        <v>0.67600000000000005</v>
      </c>
      <c r="P98" s="33">
        <v>0.09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31.2</v>
      </c>
      <c r="E99" s="22">
        <v>0.4</v>
      </c>
      <c r="F99" s="22">
        <v>0.4</v>
      </c>
      <c r="G99" s="22">
        <v>0.4</v>
      </c>
      <c r="H99" s="23">
        <v>0.4</v>
      </c>
      <c r="I99" s="199">
        <v>6.5000000000000002E-2</v>
      </c>
      <c r="J99" s="17">
        <v>6.5000000000000002E-2</v>
      </c>
      <c r="K99" s="17">
        <v>6.5000000000000002E-2</v>
      </c>
      <c r="L99" s="200">
        <v>6.5000000000000002E-2</v>
      </c>
      <c r="M99" s="25">
        <v>90287.7</v>
      </c>
      <c r="N99" s="26">
        <v>9.1739999999999995</v>
      </c>
      <c r="O99" s="26">
        <v>0.17699999999999999</v>
      </c>
      <c r="P99" s="26">
        <v>0.03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35.64</v>
      </c>
      <c r="E100" s="22">
        <v>0.59</v>
      </c>
      <c r="F100" s="22">
        <v>0.59</v>
      </c>
      <c r="G100" s="22">
        <v>0.59</v>
      </c>
      <c r="H100" s="23">
        <v>0.59</v>
      </c>
      <c r="I100" s="201">
        <v>8.1000000000000003E-2</v>
      </c>
      <c r="J100" s="24">
        <v>8.1000000000000003E-2</v>
      </c>
      <c r="K100" s="24">
        <v>8.1000000000000003E-2</v>
      </c>
      <c r="L100" s="202">
        <v>8.1000000000000003E-2</v>
      </c>
      <c r="M100" s="25">
        <v>90287.7</v>
      </c>
      <c r="N100" s="26">
        <v>11.702999999999999</v>
      </c>
      <c r="O100" s="26">
        <v>0.23499999999999999</v>
      </c>
      <c r="P100" s="26">
        <v>3.2000000000000001E-2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42.48</v>
      </c>
      <c r="E101" s="22">
        <v>1.01</v>
      </c>
      <c r="F101" s="22">
        <v>1.01</v>
      </c>
      <c r="G101" s="22">
        <v>1.01</v>
      </c>
      <c r="H101" s="23">
        <v>1.01</v>
      </c>
      <c r="I101" s="201">
        <v>0.10199999999999999</v>
      </c>
      <c r="J101" s="24">
        <v>0.10199999999999999</v>
      </c>
      <c r="K101" s="24">
        <v>0.10199999999999999</v>
      </c>
      <c r="L101" s="202">
        <v>0.10199999999999999</v>
      </c>
      <c r="M101" s="25">
        <v>13414.17</v>
      </c>
      <c r="N101" s="26">
        <v>10.305999999999999</v>
      </c>
      <c r="O101" s="26">
        <v>0.27500000000000002</v>
      </c>
      <c r="P101" s="26">
        <v>3.4000000000000002E-2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43.44</v>
      </c>
      <c r="E102" s="22">
        <v>1.4</v>
      </c>
      <c r="F102" s="22">
        <v>1.4</v>
      </c>
      <c r="G102" s="22">
        <v>1.4</v>
      </c>
      <c r="H102" s="23">
        <v>1.4</v>
      </c>
      <c r="I102" s="201">
        <v>0.223</v>
      </c>
      <c r="J102" s="24">
        <v>0.223</v>
      </c>
      <c r="K102" s="24">
        <v>0.223</v>
      </c>
      <c r="L102" s="202">
        <v>0.223</v>
      </c>
      <c r="M102" s="25">
        <v>825.49</v>
      </c>
      <c r="N102" s="26">
        <v>10.958</v>
      </c>
      <c r="O102" s="26">
        <v>0.42</v>
      </c>
      <c r="P102" s="26">
        <v>0.03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45.48</v>
      </c>
      <c r="E103" s="22">
        <v>1.95</v>
      </c>
      <c r="F103" s="22">
        <v>1.95</v>
      </c>
      <c r="G103" s="22">
        <v>1.95</v>
      </c>
      <c r="H103" s="23">
        <v>1.95</v>
      </c>
      <c r="I103" s="201">
        <v>0.41399999999999998</v>
      </c>
      <c r="J103" s="24">
        <v>0.41399999999999998</v>
      </c>
      <c r="K103" s="24">
        <v>0.41399999999999998</v>
      </c>
      <c r="L103" s="202">
        <v>0.41399999999999998</v>
      </c>
      <c r="M103" s="25">
        <v>28.38</v>
      </c>
      <c r="N103" s="26">
        <v>10.757999999999999</v>
      </c>
      <c r="O103" s="26">
        <v>0.621</v>
      </c>
      <c r="P103" s="26">
        <v>0.09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36</v>
      </c>
      <c r="E104" s="22">
        <v>3.29</v>
      </c>
      <c r="F104" s="22">
        <v>3.29</v>
      </c>
      <c r="G104" s="22">
        <v>3.29</v>
      </c>
      <c r="H104" s="23">
        <v>3.29</v>
      </c>
      <c r="I104" s="201">
        <v>0.41399999999999998</v>
      </c>
      <c r="J104" s="24">
        <v>0.41399999999999998</v>
      </c>
      <c r="K104" s="24">
        <v>0.41399999999999998</v>
      </c>
      <c r="L104" s="202">
        <v>0.41399999999999998</v>
      </c>
      <c r="M104" s="25">
        <v>28.38</v>
      </c>
      <c r="N104" s="26">
        <v>7.7160000000000002</v>
      </c>
      <c r="O104" s="26">
        <v>1.085</v>
      </c>
      <c r="P104" s="26">
        <v>0.09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1.98</v>
      </c>
      <c r="F105" s="29">
        <v>1.98</v>
      </c>
      <c r="G105" s="29">
        <v>1.98</v>
      </c>
      <c r="H105" s="30">
        <v>1.98</v>
      </c>
      <c r="I105" s="203">
        <v>0.41399999999999998</v>
      </c>
      <c r="J105" s="31">
        <v>0.41399999999999998</v>
      </c>
      <c r="K105" s="31">
        <v>0.41399999999999998</v>
      </c>
      <c r="L105" s="204">
        <v>0.41399999999999998</v>
      </c>
      <c r="M105" s="32">
        <v>28.38</v>
      </c>
      <c r="N105" s="33">
        <v>0</v>
      </c>
      <c r="O105" s="33">
        <v>0.67600000000000005</v>
      </c>
      <c r="P105" s="33">
        <v>0.09</v>
      </c>
      <c r="Q105" s="58">
        <v>1.25</v>
      </c>
      <c r="R105" s="54">
        <v>1.5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0048-745D-4582-B80B-638644B0F585}">
  <dimension ref="A1:R110"/>
  <sheetViews>
    <sheetView topLeftCell="A79" workbookViewId="0">
      <selection activeCell="I107" sqref="I107"/>
    </sheetView>
  </sheetViews>
  <sheetFormatPr baseColWidth="10" defaultRowHeight="12.75"/>
  <cols>
    <col min="1" max="1" width="4.5703125" customWidth="1"/>
    <col min="2" max="2" width="61.7109375" customWidth="1"/>
    <col min="3" max="3" width="3" customWidth="1"/>
  </cols>
  <sheetData>
    <row r="1" spans="1:18" ht="15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222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 ht="15">
      <c r="A3" s="45">
        <v>1</v>
      </c>
      <c r="B3" s="13" t="s">
        <v>72</v>
      </c>
      <c r="C3" s="61"/>
      <c r="D3" s="14">
        <v>26.52</v>
      </c>
      <c r="E3" s="15">
        <v>0.51</v>
      </c>
      <c r="F3" s="15">
        <v>0.51</v>
      </c>
      <c r="G3" s="15">
        <v>0.51</v>
      </c>
      <c r="H3" s="16">
        <v>0.51</v>
      </c>
      <c r="I3" s="17">
        <v>4.5999999999999999E-2</v>
      </c>
      <c r="J3" s="17">
        <v>4.5999999999999999E-2</v>
      </c>
      <c r="K3" s="17">
        <v>4.5999999999999999E-2</v>
      </c>
      <c r="L3" s="17">
        <v>4.5999999999999999E-2</v>
      </c>
      <c r="M3" s="18">
        <v>0</v>
      </c>
      <c r="N3" s="19">
        <v>0</v>
      </c>
      <c r="O3" s="19">
        <v>0</v>
      </c>
      <c r="P3" s="19">
        <v>0</v>
      </c>
      <c r="Q3" s="56">
        <v>0</v>
      </c>
      <c r="R3" s="52">
        <v>1E-3</v>
      </c>
    </row>
    <row r="4" spans="1:18" ht="15">
      <c r="A4" s="46">
        <v>2</v>
      </c>
      <c r="B4" s="20" t="s">
        <v>71</v>
      </c>
      <c r="C4" s="62"/>
      <c r="D4" s="21">
        <v>43.32</v>
      </c>
      <c r="E4" s="22">
        <v>1.02</v>
      </c>
      <c r="F4" s="22">
        <v>1.02</v>
      </c>
      <c r="G4" s="22">
        <v>1.02</v>
      </c>
      <c r="H4" s="23">
        <v>1.02</v>
      </c>
      <c r="I4" s="24">
        <v>5.3999999999999999E-2</v>
      </c>
      <c r="J4" s="24">
        <v>5.3999999999999999E-2</v>
      </c>
      <c r="K4" s="24">
        <v>5.3999999999999999E-2</v>
      </c>
      <c r="L4" s="24">
        <v>5.3999999999999999E-2</v>
      </c>
      <c r="M4" s="25">
        <v>0</v>
      </c>
      <c r="N4" s="26">
        <v>0</v>
      </c>
      <c r="O4" s="26">
        <v>0</v>
      </c>
      <c r="P4" s="26">
        <v>0</v>
      </c>
      <c r="Q4" s="57">
        <v>0</v>
      </c>
      <c r="R4" s="53">
        <v>1E-3</v>
      </c>
    </row>
    <row r="5" spans="1:18" ht="15">
      <c r="A5" s="46">
        <v>3</v>
      </c>
      <c r="B5" s="20" t="s">
        <v>65</v>
      </c>
      <c r="C5" s="62"/>
      <c r="D5" s="21">
        <v>60.96</v>
      </c>
      <c r="E5" s="22">
        <v>1.8</v>
      </c>
      <c r="F5" s="22">
        <v>1.8</v>
      </c>
      <c r="G5" s="22">
        <v>1.8</v>
      </c>
      <c r="H5" s="23">
        <v>1.8</v>
      </c>
      <c r="I5" s="24">
        <v>6.7000000000000004E-2</v>
      </c>
      <c r="J5" s="24">
        <v>6.7000000000000004E-2</v>
      </c>
      <c r="K5" s="24">
        <v>6.7000000000000004E-2</v>
      </c>
      <c r="L5" s="24">
        <v>6.7000000000000004E-2</v>
      </c>
      <c r="M5" s="25">
        <v>0</v>
      </c>
      <c r="N5" s="26">
        <v>0</v>
      </c>
      <c r="O5" s="26">
        <v>0</v>
      </c>
      <c r="P5" s="26">
        <v>0</v>
      </c>
      <c r="Q5" s="57">
        <v>0</v>
      </c>
      <c r="R5" s="53">
        <v>1E-3</v>
      </c>
    </row>
    <row r="6" spans="1:18" ht="15">
      <c r="A6" s="46">
        <v>4</v>
      </c>
      <c r="B6" s="20" t="s">
        <v>51</v>
      </c>
      <c r="C6" s="62" t="s">
        <v>160</v>
      </c>
      <c r="D6" s="21">
        <v>0</v>
      </c>
      <c r="E6" s="22">
        <v>1.68</v>
      </c>
      <c r="F6" s="22">
        <v>1.68</v>
      </c>
      <c r="G6" s="22">
        <v>1.68</v>
      </c>
      <c r="H6" s="23">
        <v>1.68</v>
      </c>
      <c r="I6" s="24">
        <v>6.7000000000000004E-2</v>
      </c>
      <c r="J6" s="24">
        <v>6.7000000000000004E-2</v>
      </c>
      <c r="K6" s="24">
        <v>6.7000000000000004E-2</v>
      </c>
      <c r="L6" s="24">
        <v>6.7000000000000004E-2</v>
      </c>
      <c r="M6" s="25">
        <v>0</v>
      </c>
      <c r="N6" s="26">
        <v>0</v>
      </c>
      <c r="O6" s="26">
        <v>0</v>
      </c>
      <c r="P6" s="26">
        <v>0</v>
      </c>
      <c r="Q6" s="57">
        <v>0</v>
      </c>
      <c r="R6" s="53">
        <v>1E-3</v>
      </c>
    </row>
    <row r="7" spans="1:18" ht="15">
      <c r="A7" s="46">
        <v>5</v>
      </c>
      <c r="B7" s="20" t="s">
        <v>66</v>
      </c>
      <c r="C7" s="62"/>
      <c r="D7" s="21">
        <v>59.52</v>
      </c>
      <c r="E7" s="22">
        <v>2.56</v>
      </c>
      <c r="F7" s="22">
        <v>2.56</v>
      </c>
      <c r="G7" s="22">
        <v>2.56</v>
      </c>
      <c r="H7" s="23">
        <v>2.56</v>
      </c>
      <c r="I7" s="24">
        <v>0.106</v>
      </c>
      <c r="J7" s="24">
        <v>0.106</v>
      </c>
      <c r="K7" s="24">
        <v>0.106</v>
      </c>
      <c r="L7" s="24">
        <v>0.106</v>
      </c>
      <c r="M7" s="25">
        <v>0</v>
      </c>
      <c r="N7" s="26">
        <v>0</v>
      </c>
      <c r="O7" s="26">
        <v>0</v>
      </c>
      <c r="P7" s="26">
        <v>0</v>
      </c>
      <c r="Q7" s="57">
        <v>0</v>
      </c>
      <c r="R7" s="53">
        <v>1E-3</v>
      </c>
    </row>
    <row r="8" spans="1:18" ht="15">
      <c r="A8" s="46">
        <v>6</v>
      </c>
      <c r="B8" s="20" t="s">
        <v>67</v>
      </c>
      <c r="C8" s="62"/>
      <c r="D8" s="21">
        <v>0</v>
      </c>
      <c r="E8" s="22">
        <v>2.56</v>
      </c>
      <c r="F8" s="22">
        <v>2.56</v>
      </c>
      <c r="G8" s="22">
        <v>2.56</v>
      </c>
      <c r="H8" s="23">
        <v>2.56</v>
      </c>
      <c r="I8" s="24">
        <v>0.106</v>
      </c>
      <c r="J8" s="24">
        <v>0.106</v>
      </c>
      <c r="K8" s="24">
        <v>0.106</v>
      </c>
      <c r="L8" s="24">
        <v>0.106</v>
      </c>
      <c r="M8" s="25">
        <v>0</v>
      </c>
      <c r="N8" s="26">
        <v>0</v>
      </c>
      <c r="O8" s="26">
        <v>0</v>
      </c>
      <c r="P8" s="26">
        <v>0</v>
      </c>
      <c r="Q8" s="57">
        <v>0</v>
      </c>
      <c r="R8" s="53">
        <v>1E-3</v>
      </c>
    </row>
    <row r="9" spans="1:18" ht="15">
      <c r="A9" s="46">
        <v>7</v>
      </c>
      <c r="B9" s="20" t="s">
        <v>68</v>
      </c>
      <c r="C9" s="62"/>
      <c r="D9" s="21">
        <v>51.6</v>
      </c>
      <c r="E9" s="22">
        <v>3.93</v>
      </c>
      <c r="F9" s="22">
        <v>3.93</v>
      </c>
      <c r="G9" s="22">
        <v>3.93</v>
      </c>
      <c r="H9" s="23">
        <v>3.93</v>
      </c>
      <c r="I9" s="24">
        <v>0.20899999999999999</v>
      </c>
      <c r="J9" s="24">
        <v>0.20899999999999999</v>
      </c>
      <c r="K9" s="24">
        <v>0.20899999999999999</v>
      </c>
      <c r="L9" s="24">
        <v>0.20899999999999999</v>
      </c>
      <c r="M9" s="25">
        <v>0</v>
      </c>
      <c r="N9" s="26">
        <v>0</v>
      </c>
      <c r="O9" s="26">
        <v>0</v>
      </c>
      <c r="P9" s="26">
        <v>0</v>
      </c>
      <c r="Q9" s="57">
        <v>0</v>
      </c>
      <c r="R9" s="53">
        <v>1E-3</v>
      </c>
    </row>
    <row r="10" spans="1:18" ht="15">
      <c r="A10" s="46">
        <v>8</v>
      </c>
      <c r="B10" s="20" t="s">
        <v>70</v>
      </c>
      <c r="C10" s="62" t="s">
        <v>160</v>
      </c>
      <c r="D10" s="21">
        <v>36</v>
      </c>
      <c r="E10" s="22">
        <v>5.74</v>
      </c>
      <c r="F10" s="22">
        <v>5.74</v>
      </c>
      <c r="G10" s="22">
        <v>5.74</v>
      </c>
      <c r="H10" s="23">
        <v>5.74</v>
      </c>
      <c r="I10" s="24">
        <v>0.20899999999999999</v>
      </c>
      <c r="J10" s="24">
        <v>0.20899999999999999</v>
      </c>
      <c r="K10" s="24">
        <v>0.20899999999999999</v>
      </c>
      <c r="L10" s="24">
        <v>0.20899999999999999</v>
      </c>
      <c r="M10" s="25">
        <v>0</v>
      </c>
      <c r="N10" s="26">
        <v>0</v>
      </c>
      <c r="O10" s="26">
        <v>0</v>
      </c>
      <c r="P10" s="26">
        <v>0</v>
      </c>
      <c r="Q10" s="57">
        <v>0</v>
      </c>
      <c r="R10" s="53">
        <v>1E-3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3.5</v>
      </c>
      <c r="F11" s="29">
        <v>3.5</v>
      </c>
      <c r="G11" s="29">
        <v>3.5</v>
      </c>
      <c r="H11" s="30">
        <v>3.5</v>
      </c>
      <c r="I11" s="24">
        <v>0.20899999999999999</v>
      </c>
      <c r="J11" s="24">
        <v>0.20899999999999999</v>
      </c>
      <c r="K11" s="24">
        <v>0.20899999999999999</v>
      </c>
      <c r="L11" s="24">
        <v>0.20899999999999999</v>
      </c>
      <c r="M11" s="32">
        <v>0</v>
      </c>
      <c r="N11" s="33">
        <v>0</v>
      </c>
      <c r="O11" s="33">
        <v>0</v>
      </c>
      <c r="P11" s="26">
        <v>0</v>
      </c>
      <c r="Q11" s="58">
        <v>0</v>
      </c>
      <c r="R11" s="53">
        <v>1E-3</v>
      </c>
    </row>
    <row r="12" spans="1:18" ht="15">
      <c r="A12" s="45">
        <v>1</v>
      </c>
      <c r="B12" s="13" t="s">
        <v>73</v>
      </c>
      <c r="C12" s="61"/>
      <c r="D12" s="14">
        <v>52.2</v>
      </c>
      <c r="E12" s="15">
        <v>0.85</v>
      </c>
      <c r="F12" s="15">
        <v>0.85</v>
      </c>
      <c r="G12" s="15">
        <v>0.85</v>
      </c>
      <c r="H12" s="16">
        <v>0.85</v>
      </c>
      <c r="I12" s="17">
        <v>0.34799999999999998</v>
      </c>
      <c r="J12" s="17">
        <v>0.34799999999999998</v>
      </c>
      <c r="K12" s="17">
        <v>0.34799999999999998</v>
      </c>
      <c r="L12" s="17">
        <v>0.34799999999999998</v>
      </c>
      <c r="M12" s="18">
        <v>0</v>
      </c>
      <c r="N12" s="19">
        <v>0</v>
      </c>
      <c r="O12" s="19">
        <v>0</v>
      </c>
      <c r="P12" s="19">
        <v>0</v>
      </c>
      <c r="Q12" s="56">
        <v>0</v>
      </c>
      <c r="R12" s="52">
        <v>1E-3</v>
      </c>
    </row>
    <row r="13" spans="1:18" ht="15">
      <c r="A13" s="46">
        <v>2</v>
      </c>
      <c r="B13" s="20" t="s">
        <v>74</v>
      </c>
      <c r="C13" s="62"/>
      <c r="D13" s="21">
        <v>60.6</v>
      </c>
      <c r="E13" s="22">
        <v>0.91</v>
      </c>
      <c r="F13" s="22">
        <v>0.91</v>
      </c>
      <c r="G13" s="22">
        <v>0.91</v>
      </c>
      <c r="H13" s="23">
        <v>0.91</v>
      </c>
      <c r="I13" s="24">
        <v>0.38300000000000001</v>
      </c>
      <c r="J13" s="24">
        <v>0.38300000000000001</v>
      </c>
      <c r="K13" s="24">
        <v>0.38300000000000001</v>
      </c>
      <c r="L13" s="24">
        <v>0.38300000000000001</v>
      </c>
      <c r="M13" s="25">
        <v>0</v>
      </c>
      <c r="N13" s="26">
        <v>0</v>
      </c>
      <c r="O13" s="26">
        <v>0</v>
      </c>
      <c r="P13" s="26">
        <v>0</v>
      </c>
      <c r="Q13" s="57">
        <v>0</v>
      </c>
      <c r="R13" s="53">
        <v>1E-3</v>
      </c>
    </row>
    <row r="14" spans="1:18" ht="15">
      <c r="A14" s="46">
        <v>3</v>
      </c>
      <c r="B14" s="20" t="s">
        <v>75</v>
      </c>
      <c r="C14" s="62"/>
      <c r="D14" s="21">
        <v>66.84</v>
      </c>
      <c r="E14" s="22">
        <v>1.89</v>
      </c>
      <c r="F14" s="22">
        <v>1.43</v>
      </c>
      <c r="G14" s="22">
        <v>2.1800000000000002</v>
      </c>
      <c r="H14" s="23">
        <v>1.43</v>
      </c>
      <c r="I14" s="24">
        <v>0.45</v>
      </c>
      <c r="J14" s="24">
        <v>0.45</v>
      </c>
      <c r="K14" s="24">
        <v>0.45</v>
      </c>
      <c r="L14" s="24">
        <v>0.45</v>
      </c>
      <c r="M14" s="25">
        <v>0</v>
      </c>
      <c r="N14" s="26">
        <v>0</v>
      </c>
      <c r="O14" s="26">
        <v>0</v>
      </c>
      <c r="P14" s="26">
        <v>0</v>
      </c>
      <c r="Q14" s="57">
        <v>0</v>
      </c>
      <c r="R14" s="53">
        <v>1E-3</v>
      </c>
    </row>
    <row r="15" spans="1:18" ht="15">
      <c r="A15" s="46">
        <v>4</v>
      </c>
      <c r="B15" s="20" t="s">
        <v>76</v>
      </c>
      <c r="C15" s="62"/>
      <c r="D15" s="21">
        <v>68.64</v>
      </c>
      <c r="E15" s="22">
        <v>2.02</v>
      </c>
      <c r="F15" s="22">
        <v>1.32</v>
      </c>
      <c r="G15" s="22">
        <v>2.63</v>
      </c>
      <c r="H15" s="23">
        <v>1.53</v>
      </c>
      <c r="I15" s="24">
        <v>0.86399999999999999</v>
      </c>
      <c r="J15" s="24">
        <v>0.86399999999999999</v>
      </c>
      <c r="K15" s="24">
        <v>0.86399999999999999</v>
      </c>
      <c r="L15" s="24">
        <v>0.86399999999999999</v>
      </c>
      <c r="M15" s="25">
        <v>0</v>
      </c>
      <c r="N15" s="26">
        <v>0</v>
      </c>
      <c r="O15" s="26">
        <v>0</v>
      </c>
      <c r="P15" s="26">
        <v>0</v>
      </c>
      <c r="Q15" s="57">
        <v>0</v>
      </c>
      <c r="R15" s="53">
        <v>1E-3</v>
      </c>
    </row>
    <row r="16" spans="1:18" ht="15">
      <c r="A16" s="46">
        <v>5</v>
      </c>
      <c r="B16" s="20" t="s">
        <v>77</v>
      </c>
      <c r="C16" s="62"/>
      <c r="D16" s="21">
        <v>90.36</v>
      </c>
      <c r="E16" s="22">
        <v>4.4800000000000004</v>
      </c>
      <c r="F16" s="22">
        <v>2.46</v>
      </c>
      <c r="G16" s="22">
        <v>5.63</v>
      </c>
      <c r="H16" s="23">
        <v>2.6</v>
      </c>
      <c r="I16" s="24">
        <v>1.1539999999999999</v>
      </c>
      <c r="J16" s="24">
        <v>1.1539999999999999</v>
      </c>
      <c r="K16" s="24">
        <v>1.1539999999999999</v>
      </c>
      <c r="L16" s="24">
        <v>1.1539999999999999</v>
      </c>
      <c r="M16" s="25">
        <v>0</v>
      </c>
      <c r="N16" s="26">
        <v>0</v>
      </c>
      <c r="O16" s="26">
        <v>0</v>
      </c>
      <c r="P16" s="26">
        <v>0</v>
      </c>
      <c r="Q16" s="57">
        <v>0</v>
      </c>
      <c r="R16" s="53">
        <v>1E-3</v>
      </c>
    </row>
    <row r="17" spans="1:18" ht="15">
      <c r="A17" s="46">
        <v>6</v>
      </c>
      <c r="B17" s="20" t="s">
        <v>78</v>
      </c>
      <c r="C17" s="62" t="s">
        <v>160</v>
      </c>
      <c r="D17" s="21">
        <v>36</v>
      </c>
      <c r="E17" s="22">
        <v>8.08</v>
      </c>
      <c r="F17" s="22">
        <v>8.08</v>
      </c>
      <c r="G17" s="22">
        <v>8.08</v>
      </c>
      <c r="H17" s="23">
        <v>8.08</v>
      </c>
      <c r="I17" s="24">
        <v>1.1539999999999999</v>
      </c>
      <c r="J17" s="24">
        <v>1.1539999999999999</v>
      </c>
      <c r="K17" s="24">
        <v>1.1539999999999999</v>
      </c>
      <c r="L17" s="24">
        <v>1.1539999999999999</v>
      </c>
      <c r="M17" s="25">
        <v>0</v>
      </c>
      <c r="N17" s="26">
        <v>0</v>
      </c>
      <c r="O17" s="26">
        <v>0</v>
      </c>
      <c r="P17" s="26">
        <v>0</v>
      </c>
      <c r="Q17" s="57">
        <v>0</v>
      </c>
      <c r="R17" s="53">
        <v>1E-3</v>
      </c>
    </row>
    <row r="18" spans="1:18" ht="15">
      <c r="A18" s="46">
        <v>7</v>
      </c>
      <c r="B18" s="20" t="s">
        <v>79</v>
      </c>
      <c r="C18" s="62" t="s">
        <v>160</v>
      </c>
      <c r="D18" s="21">
        <v>0</v>
      </c>
      <c r="E18" s="22">
        <v>4.5599999999999996</v>
      </c>
      <c r="F18" s="22">
        <v>4.5599999999999996</v>
      </c>
      <c r="G18" s="22">
        <v>4.5599999999999996</v>
      </c>
      <c r="H18" s="23">
        <v>4.5599999999999996</v>
      </c>
      <c r="I18" s="24">
        <v>1.1539999999999999</v>
      </c>
      <c r="J18" s="24">
        <v>1.1539999999999999</v>
      </c>
      <c r="K18" s="24">
        <v>1.1539999999999999</v>
      </c>
      <c r="L18" s="24">
        <v>1.1539999999999999</v>
      </c>
      <c r="M18" s="25">
        <v>0</v>
      </c>
      <c r="N18" s="26">
        <v>0</v>
      </c>
      <c r="O18" s="26">
        <v>0</v>
      </c>
      <c r="P18" s="26">
        <v>0</v>
      </c>
      <c r="Q18" s="57">
        <v>0</v>
      </c>
      <c r="R18" s="53">
        <v>1E-3</v>
      </c>
    </row>
    <row r="19" spans="1:18" ht="15">
      <c r="A19" s="46">
        <v>8</v>
      </c>
      <c r="B19" s="20" t="s">
        <v>80</v>
      </c>
      <c r="C19" s="62"/>
      <c r="D19" s="21">
        <v>42.72</v>
      </c>
      <c r="E19" s="22">
        <v>1.21</v>
      </c>
      <c r="F19" s="22">
        <v>1.21</v>
      </c>
      <c r="G19" s="22">
        <v>1.21</v>
      </c>
      <c r="H19" s="23">
        <v>1.21</v>
      </c>
      <c r="I19" s="24">
        <v>0.29299999999999998</v>
      </c>
      <c r="J19" s="24">
        <v>0.29299999999999998</v>
      </c>
      <c r="K19" s="24">
        <v>0.29299999999999998</v>
      </c>
      <c r="L19" s="24">
        <v>0.29299999999999998</v>
      </c>
      <c r="M19" s="25">
        <v>0</v>
      </c>
      <c r="N19" s="26">
        <v>0</v>
      </c>
      <c r="O19" s="26">
        <v>0</v>
      </c>
      <c r="P19" s="26">
        <v>0</v>
      </c>
      <c r="Q19" s="57">
        <v>0</v>
      </c>
      <c r="R19" s="53">
        <v>1E-3</v>
      </c>
    </row>
    <row r="20" spans="1:18" ht="15">
      <c r="A20" s="46">
        <v>9</v>
      </c>
      <c r="B20" s="20" t="s">
        <v>81</v>
      </c>
      <c r="C20" s="62"/>
      <c r="D20" s="21">
        <v>65.64</v>
      </c>
      <c r="E20" s="22">
        <v>1.64</v>
      </c>
      <c r="F20" s="22">
        <v>1.64</v>
      </c>
      <c r="G20" s="22">
        <v>1.64</v>
      </c>
      <c r="H20" s="23">
        <v>1.64</v>
      </c>
      <c r="I20" s="24">
        <v>0.48</v>
      </c>
      <c r="J20" s="24">
        <v>0.48</v>
      </c>
      <c r="K20" s="24">
        <v>0.48</v>
      </c>
      <c r="L20" s="24">
        <v>0.48</v>
      </c>
      <c r="M20" s="25">
        <v>0</v>
      </c>
      <c r="N20" s="26">
        <v>0</v>
      </c>
      <c r="O20" s="26">
        <v>0</v>
      </c>
      <c r="P20" s="26">
        <v>0</v>
      </c>
      <c r="Q20" s="57">
        <v>0</v>
      </c>
      <c r="R20" s="53">
        <v>1E-3</v>
      </c>
    </row>
    <row r="21" spans="1:18" ht="15">
      <c r="A21" s="46">
        <v>10</v>
      </c>
      <c r="B21" s="20" t="s">
        <v>213</v>
      </c>
      <c r="C21" s="62" t="s">
        <v>160</v>
      </c>
      <c r="D21" s="21">
        <v>0</v>
      </c>
      <c r="E21" s="22">
        <v>1.64</v>
      </c>
      <c r="F21" s="22">
        <v>1.64</v>
      </c>
      <c r="G21" s="22">
        <v>1.64</v>
      </c>
      <c r="H21" s="23">
        <v>1.64</v>
      </c>
      <c r="I21" s="24">
        <v>0.48</v>
      </c>
      <c r="J21" s="24">
        <v>0.48</v>
      </c>
      <c r="K21" s="24">
        <v>0.48</v>
      </c>
      <c r="L21" s="24">
        <v>0.48</v>
      </c>
      <c r="M21" s="25"/>
      <c r="N21" s="26"/>
      <c r="O21" s="26"/>
      <c r="P21" s="26"/>
      <c r="Q21" s="57"/>
      <c r="R21" s="53"/>
    </row>
    <row r="22" spans="1:18" ht="15">
      <c r="A22" s="46">
        <v>11</v>
      </c>
      <c r="B22" s="20" t="s">
        <v>82</v>
      </c>
      <c r="C22" s="62"/>
      <c r="D22" s="21">
        <v>65.64</v>
      </c>
      <c r="E22" s="22">
        <v>2.42</v>
      </c>
      <c r="F22" s="22">
        <v>2.42</v>
      </c>
      <c r="G22" s="22">
        <v>2.42</v>
      </c>
      <c r="H22" s="23">
        <v>2.42</v>
      </c>
      <c r="I22" s="24">
        <v>0.749</v>
      </c>
      <c r="J22" s="24">
        <v>0.749</v>
      </c>
      <c r="K22" s="24">
        <v>0.749</v>
      </c>
      <c r="L22" s="24">
        <v>0.749</v>
      </c>
      <c r="M22" s="25">
        <v>0</v>
      </c>
      <c r="N22" s="26">
        <v>0</v>
      </c>
      <c r="O22" s="26">
        <v>0</v>
      </c>
      <c r="P22" s="26">
        <v>0</v>
      </c>
      <c r="Q22" s="57">
        <v>0</v>
      </c>
      <c r="R22" s="53">
        <v>1E-3</v>
      </c>
    </row>
    <row r="23" spans="1:18" ht="15">
      <c r="A23" s="46">
        <v>12</v>
      </c>
      <c r="B23" s="20" t="s">
        <v>214</v>
      </c>
      <c r="C23" s="62" t="s">
        <v>160</v>
      </c>
      <c r="D23" s="21">
        <v>0</v>
      </c>
      <c r="E23" s="22">
        <v>2.42</v>
      </c>
      <c r="F23" s="22">
        <v>2.42</v>
      </c>
      <c r="G23" s="22">
        <v>2.42</v>
      </c>
      <c r="H23" s="23">
        <v>2.42</v>
      </c>
      <c r="I23" s="24">
        <v>0.749</v>
      </c>
      <c r="J23" s="24">
        <v>0.749</v>
      </c>
      <c r="K23" s="24">
        <v>0.749</v>
      </c>
      <c r="L23" s="24">
        <v>0.749</v>
      </c>
      <c r="M23" s="25"/>
      <c r="N23" s="26"/>
      <c r="O23" s="26"/>
      <c r="P23" s="26"/>
      <c r="Q23" s="57"/>
      <c r="R23" s="53"/>
    </row>
    <row r="24" spans="1:18" ht="15">
      <c r="A24" s="46">
        <v>13</v>
      </c>
      <c r="B24" s="20" t="s">
        <v>83</v>
      </c>
      <c r="C24" s="62"/>
      <c r="D24" s="21">
        <v>76.2</v>
      </c>
      <c r="E24" s="22">
        <v>3.49</v>
      </c>
      <c r="F24" s="22">
        <v>3.49</v>
      </c>
      <c r="G24" s="22">
        <v>3.49</v>
      </c>
      <c r="H24" s="23">
        <v>3.49</v>
      </c>
      <c r="I24" s="24">
        <v>1.002</v>
      </c>
      <c r="J24" s="24">
        <v>1.002</v>
      </c>
      <c r="K24" s="24">
        <v>1.002</v>
      </c>
      <c r="L24" s="24">
        <v>1.002</v>
      </c>
      <c r="M24" s="25">
        <v>0</v>
      </c>
      <c r="N24" s="26">
        <v>0</v>
      </c>
      <c r="O24" s="26">
        <v>0</v>
      </c>
      <c r="P24" s="26">
        <v>0</v>
      </c>
      <c r="Q24" s="57">
        <v>0</v>
      </c>
      <c r="R24" s="53">
        <v>1E-3</v>
      </c>
    </row>
    <row r="25" spans="1:18" ht="15">
      <c r="A25" s="46">
        <v>14</v>
      </c>
      <c r="B25" s="20" t="s">
        <v>84</v>
      </c>
      <c r="C25" s="62" t="s">
        <v>160</v>
      </c>
      <c r="D25" s="21">
        <v>36</v>
      </c>
      <c r="E25" s="22">
        <v>5.61</v>
      </c>
      <c r="F25" s="22">
        <v>5.61</v>
      </c>
      <c r="G25" s="22">
        <v>5.61</v>
      </c>
      <c r="H25" s="23">
        <v>5.61</v>
      </c>
      <c r="I25" s="24">
        <v>1.002</v>
      </c>
      <c r="J25" s="24">
        <v>1.002</v>
      </c>
      <c r="K25" s="24">
        <v>1.002</v>
      </c>
      <c r="L25" s="24">
        <v>1.002</v>
      </c>
      <c r="M25" s="25">
        <v>0</v>
      </c>
      <c r="N25" s="26">
        <v>0</v>
      </c>
      <c r="O25" s="26">
        <v>0</v>
      </c>
      <c r="P25" s="26">
        <v>0</v>
      </c>
      <c r="Q25" s="57">
        <v>0</v>
      </c>
      <c r="R25" s="53">
        <v>1E-3</v>
      </c>
    </row>
    <row r="26" spans="1:18" ht="15.75" thickBot="1">
      <c r="A26" s="47">
        <v>15</v>
      </c>
      <c r="B26" s="27" t="s">
        <v>85</v>
      </c>
      <c r="C26" s="63" t="s">
        <v>160</v>
      </c>
      <c r="D26" s="28">
        <v>0</v>
      </c>
      <c r="E26" s="29">
        <v>3.49</v>
      </c>
      <c r="F26" s="29">
        <v>3.49</v>
      </c>
      <c r="G26" s="29">
        <v>3.49</v>
      </c>
      <c r="H26" s="30">
        <v>3.49</v>
      </c>
      <c r="I26" s="24">
        <v>1.002</v>
      </c>
      <c r="J26" s="24">
        <v>1.002</v>
      </c>
      <c r="K26" s="24">
        <v>1.002</v>
      </c>
      <c r="L26" s="24">
        <v>1.002</v>
      </c>
      <c r="M26" s="32">
        <v>0</v>
      </c>
      <c r="N26" s="33">
        <v>0</v>
      </c>
      <c r="O26" s="33">
        <v>0</v>
      </c>
      <c r="P26" s="33">
        <v>0</v>
      </c>
      <c r="Q26" s="58">
        <v>0</v>
      </c>
      <c r="R26" s="54">
        <v>1E-3</v>
      </c>
    </row>
    <row r="27" spans="1:18" ht="15">
      <c r="A27" s="45">
        <v>1</v>
      </c>
      <c r="B27" s="13" t="s">
        <v>86</v>
      </c>
      <c r="C27" s="61"/>
      <c r="D27" s="14">
        <v>34.799999999999997</v>
      </c>
      <c r="E27" s="15">
        <v>0.54</v>
      </c>
      <c r="F27" s="15">
        <v>0.54</v>
      </c>
      <c r="G27" s="15">
        <v>0.54</v>
      </c>
      <c r="H27" s="16">
        <v>0.54</v>
      </c>
      <c r="I27" s="17">
        <v>0.36399999999999999</v>
      </c>
      <c r="J27" s="17">
        <v>0.36399999999999999</v>
      </c>
      <c r="K27" s="17">
        <v>0.36399999999999999</v>
      </c>
      <c r="L27" s="17">
        <v>0.36399999999999999</v>
      </c>
      <c r="M27" s="18">
        <v>0</v>
      </c>
      <c r="N27" s="19">
        <v>0</v>
      </c>
      <c r="O27" s="19">
        <v>0</v>
      </c>
      <c r="P27" s="19">
        <v>0</v>
      </c>
      <c r="Q27" s="56">
        <v>0</v>
      </c>
      <c r="R27" s="52">
        <v>1E-3</v>
      </c>
    </row>
    <row r="28" spans="1:18" ht="15">
      <c r="A28" s="46">
        <v>2</v>
      </c>
      <c r="B28" s="20" t="s">
        <v>87</v>
      </c>
      <c r="C28" s="62"/>
      <c r="D28" s="21">
        <v>42.48</v>
      </c>
      <c r="E28" s="22">
        <v>0.76</v>
      </c>
      <c r="F28" s="22">
        <v>0.76</v>
      </c>
      <c r="G28" s="22">
        <v>0.76</v>
      </c>
      <c r="H28" s="23">
        <v>0.76</v>
      </c>
      <c r="I28" s="24">
        <v>0.36699999999999999</v>
      </c>
      <c r="J28" s="24">
        <v>0.36699999999999999</v>
      </c>
      <c r="K28" s="24">
        <v>0.36699999999999999</v>
      </c>
      <c r="L28" s="24">
        <v>0.36699999999999999</v>
      </c>
      <c r="M28" s="25">
        <v>0</v>
      </c>
      <c r="N28" s="26">
        <v>0</v>
      </c>
      <c r="O28" s="26">
        <v>0</v>
      </c>
      <c r="P28" s="26">
        <v>0</v>
      </c>
      <c r="Q28" s="57">
        <v>0</v>
      </c>
      <c r="R28" s="53">
        <v>1E-3</v>
      </c>
    </row>
    <row r="29" spans="1:18" ht="15">
      <c r="A29" s="46">
        <v>3</v>
      </c>
      <c r="B29" s="20" t="s">
        <v>88</v>
      </c>
      <c r="C29" s="62"/>
      <c r="D29" s="21">
        <v>51.84</v>
      </c>
      <c r="E29" s="22">
        <v>1.07</v>
      </c>
      <c r="F29" s="22">
        <v>1.07</v>
      </c>
      <c r="G29" s="22">
        <v>1.07</v>
      </c>
      <c r="H29" s="23">
        <v>1.07</v>
      </c>
      <c r="I29" s="24">
        <v>0.39</v>
      </c>
      <c r="J29" s="24">
        <v>0.39</v>
      </c>
      <c r="K29" s="24">
        <v>0.39</v>
      </c>
      <c r="L29" s="24">
        <v>0.39</v>
      </c>
      <c r="M29" s="25">
        <v>0</v>
      </c>
      <c r="N29" s="26">
        <v>0</v>
      </c>
      <c r="O29" s="26">
        <v>0</v>
      </c>
      <c r="P29" s="26">
        <v>0</v>
      </c>
      <c r="Q29" s="57">
        <v>0</v>
      </c>
      <c r="R29" s="53">
        <v>1E-3</v>
      </c>
    </row>
    <row r="30" spans="1:18" ht="15">
      <c r="A30" s="46">
        <v>4</v>
      </c>
      <c r="B30" s="20" t="s">
        <v>89</v>
      </c>
      <c r="C30" s="62" t="s">
        <v>160</v>
      </c>
      <c r="D30" s="21">
        <v>0</v>
      </c>
      <c r="E30" s="22">
        <v>1.07</v>
      </c>
      <c r="F30" s="22">
        <v>1.07</v>
      </c>
      <c r="G30" s="22">
        <v>1.07</v>
      </c>
      <c r="H30" s="23">
        <v>1.07</v>
      </c>
      <c r="I30" s="24">
        <v>0.39</v>
      </c>
      <c r="J30" s="24">
        <v>0.39</v>
      </c>
      <c r="K30" s="24">
        <v>0.39</v>
      </c>
      <c r="L30" s="24">
        <v>0.39</v>
      </c>
      <c r="M30" s="25">
        <v>0</v>
      </c>
      <c r="N30" s="26">
        <v>0</v>
      </c>
      <c r="O30" s="26">
        <v>0</v>
      </c>
      <c r="P30" s="26">
        <v>0</v>
      </c>
      <c r="Q30" s="57">
        <v>0</v>
      </c>
      <c r="R30" s="53">
        <v>1E-3</v>
      </c>
    </row>
    <row r="31" spans="1:18" ht="15">
      <c r="A31" s="46">
        <v>5</v>
      </c>
      <c r="B31" s="20" t="s">
        <v>90</v>
      </c>
      <c r="C31" s="62"/>
      <c r="D31" s="21">
        <v>53.16</v>
      </c>
      <c r="E31" s="22">
        <v>1.83</v>
      </c>
      <c r="F31" s="22">
        <v>1.83</v>
      </c>
      <c r="G31" s="22">
        <v>1.83</v>
      </c>
      <c r="H31" s="23">
        <v>1.83</v>
      </c>
      <c r="I31" s="24">
        <v>0.66400000000000003</v>
      </c>
      <c r="J31" s="24">
        <v>0.66400000000000003</v>
      </c>
      <c r="K31" s="24">
        <v>0.66400000000000003</v>
      </c>
      <c r="L31" s="24">
        <v>0.66400000000000003</v>
      </c>
      <c r="M31" s="25">
        <v>0</v>
      </c>
      <c r="N31" s="26">
        <v>0</v>
      </c>
      <c r="O31" s="26">
        <v>0</v>
      </c>
      <c r="P31" s="26">
        <v>0</v>
      </c>
      <c r="Q31" s="57">
        <v>0</v>
      </c>
      <c r="R31" s="53">
        <v>1E-3</v>
      </c>
    </row>
    <row r="32" spans="1:18" ht="15">
      <c r="A32" s="46">
        <v>6</v>
      </c>
      <c r="B32" s="20" t="s">
        <v>91</v>
      </c>
      <c r="C32" s="62" t="s">
        <v>160</v>
      </c>
      <c r="D32" s="21">
        <v>0</v>
      </c>
      <c r="E32" s="22">
        <v>1.83</v>
      </c>
      <c r="F32" s="22">
        <v>1.83</v>
      </c>
      <c r="G32" s="22">
        <v>1.83</v>
      </c>
      <c r="H32" s="23">
        <v>1.83</v>
      </c>
      <c r="I32" s="24">
        <v>0.66400000000000003</v>
      </c>
      <c r="J32" s="24">
        <v>0.66400000000000003</v>
      </c>
      <c r="K32" s="24">
        <v>0.66400000000000003</v>
      </c>
      <c r="L32" s="24">
        <v>0.66400000000000003</v>
      </c>
      <c r="M32" s="25">
        <v>0</v>
      </c>
      <c r="N32" s="26">
        <v>0</v>
      </c>
      <c r="O32" s="26">
        <v>0</v>
      </c>
      <c r="P32" s="26">
        <v>0</v>
      </c>
      <c r="Q32" s="57">
        <v>0</v>
      </c>
      <c r="R32" s="53">
        <v>1E-3</v>
      </c>
    </row>
    <row r="33" spans="1:18" ht="15">
      <c r="A33" s="46">
        <v>7</v>
      </c>
      <c r="B33" s="20" t="s">
        <v>92</v>
      </c>
      <c r="C33" s="62"/>
      <c r="D33" s="21">
        <v>37.56</v>
      </c>
      <c r="E33" s="22">
        <v>4.45</v>
      </c>
      <c r="F33" s="22">
        <v>4.45</v>
      </c>
      <c r="G33" s="22">
        <v>4.45</v>
      </c>
      <c r="H33" s="23">
        <v>4.45</v>
      </c>
      <c r="I33" s="24">
        <v>0.78300000000000003</v>
      </c>
      <c r="J33" s="24">
        <v>0.78300000000000003</v>
      </c>
      <c r="K33" s="24">
        <v>0.78300000000000003</v>
      </c>
      <c r="L33" s="24">
        <v>0.78300000000000003</v>
      </c>
      <c r="M33" s="25">
        <v>0</v>
      </c>
      <c r="N33" s="26">
        <v>0</v>
      </c>
      <c r="O33" s="26">
        <v>0</v>
      </c>
      <c r="P33" s="26">
        <v>0</v>
      </c>
      <c r="Q33" s="57">
        <v>0</v>
      </c>
      <c r="R33" s="53">
        <v>1E-3</v>
      </c>
    </row>
    <row r="34" spans="1:18" ht="15">
      <c r="A34" s="46">
        <v>8</v>
      </c>
      <c r="B34" s="20" t="s">
        <v>93</v>
      </c>
      <c r="C34" s="62" t="s">
        <v>160</v>
      </c>
      <c r="D34" s="21">
        <v>36</v>
      </c>
      <c r="E34" s="22">
        <v>5.77</v>
      </c>
      <c r="F34" s="22">
        <v>5.77</v>
      </c>
      <c r="G34" s="22">
        <v>5.77</v>
      </c>
      <c r="H34" s="23">
        <v>5.77</v>
      </c>
      <c r="I34" s="24">
        <v>0.78300000000000003</v>
      </c>
      <c r="J34" s="24">
        <v>0.78300000000000003</v>
      </c>
      <c r="K34" s="24">
        <v>0.78300000000000003</v>
      </c>
      <c r="L34" s="24">
        <v>0.78300000000000003</v>
      </c>
      <c r="M34" s="25">
        <v>0</v>
      </c>
      <c r="N34" s="26">
        <v>0</v>
      </c>
      <c r="O34" s="26">
        <v>0</v>
      </c>
      <c r="P34" s="26">
        <v>0</v>
      </c>
      <c r="Q34" s="57">
        <v>0</v>
      </c>
      <c r="R34" s="53">
        <v>1E-3</v>
      </c>
    </row>
    <row r="35" spans="1:18" ht="15.75" thickBot="1">
      <c r="A35" s="47">
        <v>9</v>
      </c>
      <c r="B35" s="27" t="s">
        <v>94</v>
      </c>
      <c r="C35" s="63" t="s">
        <v>160</v>
      </c>
      <c r="D35" s="28">
        <v>0</v>
      </c>
      <c r="E35" s="29">
        <v>4.45</v>
      </c>
      <c r="F35" s="29">
        <v>4.45</v>
      </c>
      <c r="G35" s="29">
        <v>4.45</v>
      </c>
      <c r="H35" s="30">
        <v>4.45</v>
      </c>
      <c r="I35" s="31">
        <v>0.78300000000000003</v>
      </c>
      <c r="J35" s="31">
        <v>0.78300000000000003</v>
      </c>
      <c r="K35" s="31">
        <v>0.78300000000000003</v>
      </c>
      <c r="L35" s="31">
        <v>0.78300000000000003</v>
      </c>
      <c r="M35" s="32">
        <v>0</v>
      </c>
      <c r="N35" s="33">
        <v>0</v>
      </c>
      <c r="O35" s="33">
        <v>0</v>
      </c>
      <c r="P35" s="33">
        <v>0</v>
      </c>
      <c r="Q35" s="58">
        <v>0</v>
      </c>
      <c r="R35" s="53">
        <v>1E-3</v>
      </c>
    </row>
    <row r="36" spans="1:18" ht="15">
      <c r="A36" s="45">
        <v>1</v>
      </c>
      <c r="B36" s="13" t="s">
        <v>95</v>
      </c>
      <c r="C36" s="61"/>
      <c r="D36" s="14">
        <v>18.36</v>
      </c>
      <c r="E36" s="15">
        <v>0.5</v>
      </c>
      <c r="F36" s="15">
        <v>0.48</v>
      </c>
      <c r="G36" s="15">
        <v>0.5</v>
      </c>
      <c r="H36" s="16">
        <v>0.48</v>
      </c>
      <c r="I36" s="199">
        <v>0.16900000000000001</v>
      </c>
      <c r="J36" s="17">
        <v>0.16900000000000001</v>
      </c>
      <c r="K36" s="17">
        <v>0.16900000000000001</v>
      </c>
      <c r="L36" s="200">
        <v>0.16900000000000001</v>
      </c>
      <c r="M36" s="18">
        <v>0</v>
      </c>
      <c r="N36" s="19">
        <v>0</v>
      </c>
      <c r="O36" s="19">
        <v>0</v>
      </c>
      <c r="P36" s="19">
        <v>0</v>
      </c>
      <c r="Q36" s="56">
        <v>0</v>
      </c>
      <c r="R36" s="52">
        <v>1E-3</v>
      </c>
    </row>
    <row r="37" spans="1:18" ht="15">
      <c r="A37" s="46">
        <v>2</v>
      </c>
      <c r="B37" s="20" t="s">
        <v>96</v>
      </c>
      <c r="C37" s="62"/>
      <c r="D37" s="21">
        <v>27</v>
      </c>
      <c r="E37" s="22">
        <v>0.74</v>
      </c>
      <c r="F37" s="22">
        <v>0.67</v>
      </c>
      <c r="G37" s="22">
        <v>0.78</v>
      </c>
      <c r="H37" s="23">
        <v>0.69</v>
      </c>
      <c r="I37" s="201">
        <v>0.20899999999999999</v>
      </c>
      <c r="J37" s="24">
        <v>0.20899999999999999</v>
      </c>
      <c r="K37" s="24">
        <v>0.20899999999999999</v>
      </c>
      <c r="L37" s="202">
        <v>0.20899999999999999</v>
      </c>
      <c r="M37" s="25">
        <v>0</v>
      </c>
      <c r="N37" s="26">
        <v>0</v>
      </c>
      <c r="O37" s="26">
        <v>0</v>
      </c>
      <c r="P37" s="26">
        <v>0</v>
      </c>
      <c r="Q37" s="57">
        <v>0</v>
      </c>
      <c r="R37" s="53">
        <v>1E-3</v>
      </c>
    </row>
    <row r="38" spans="1:18" ht="15">
      <c r="A38" s="46">
        <v>3</v>
      </c>
      <c r="B38" s="20" t="s">
        <v>97</v>
      </c>
      <c r="C38" s="62"/>
      <c r="D38" s="21">
        <v>41.52</v>
      </c>
      <c r="E38" s="22">
        <v>0.96</v>
      </c>
      <c r="F38" s="22">
        <v>0.77</v>
      </c>
      <c r="G38" s="22">
        <v>1.07</v>
      </c>
      <c r="H38" s="23">
        <v>0.87</v>
      </c>
      <c r="I38" s="201">
        <v>0.30199999999999999</v>
      </c>
      <c r="J38" s="24">
        <v>0.30199999999999999</v>
      </c>
      <c r="K38" s="24">
        <v>0.30199999999999999</v>
      </c>
      <c r="L38" s="202">
        <v>0.30199999999999999</v>
      </c>
      <c r="M38" s="25">
        <v>0</v>
      </c>
      <c r="N38" s="26">
        <v>0</v>
      </c>
      <c r="O38" s="26">
        <v>0</v>
      </c>
      <c r="P38" s="26">
        <v>0</v>
      </c>
      <c r="Q38" s="57">
        <v>0</v>
      </c>
      <c r="R38" s="53">
        <v>1E-3</v>
      </c>
    </row>
    <row r="39" spans="1:18" ht="15">
      <c r="A39" s="46">
        <v>4</v>
      </c>
      <c r="B39" s="20" t="s">
        <v>98</v>
      </c>
      <c r="C39" s="62"/>
      <c r="D39" s="21">
        <v>46.68</v>
      </c>
      <c r="E39" s="22">
        <v>1.53</v>
      </c>
      <c r="F39" s="22">
        <v>1.49</v>
      </c>
      <c r="G39" s="22">
        <v>1.53</v>
      </c>
      <c r="H39" s="23">
        <v>1.49</v>
      </c>
      <c r="I39" s="201">
        <v>0.66200000000000003</v>
      </c>
      <c r="J39" s="24">
        <v>0.66200000000000003</v>
      </c>
      <c r="K39" s="24">
        <v>0.66200000000000003</v>
      </c>
      <c r="L39" s="202">
        <v>0.66200000000000003</v>
      </c>
      <c r="M39" s="25">
        <v>0</v>
      </c>
      <c r="N39" s="26">
        <v>0</v>
      </c>
      <c r="O39" s="26">
        <v>0</v>
      </c>
      <c r="P39" s="26">
        <v>0</v>
      </c>
      <c r="Q39" s="57">
        <v>0</v>
      </c>
      <c r="R39" s="53">
        <v>1E-3</v>
      </c>
    </row>
    <row r="40" spans="1:18" ht="15">
      <c r="A40" s="46">
        <v>5</v>
      </c>
      <c r="B40" s="20" t="s">
        <v>99</v>
      </c>
      <c r="C40" s="62"/>
      <c r="D40" s="21">
        <v>39.24</v>
      </c>
      <c r="E40" s="22">
        <v>3.4</v>
      </c>
      <c r="F40" s="22">
        <v>3.24</v>
      </c>
      <c r="G40" s="22">
        <v>3.63</v>
      </c>
      <c r="H40" s="23">
        <v>3.33</v>
      </c>
      <c r="I40" s="201">
        <v>0.79600000000000004</v>
      </c>
      <c r="J40" s="24">
        <v>0.79600000000000004</v>
      </c>
      <c r="K40" s="24">
        <v>0.79600000000000004</v>
      </c>
      <c r="L40" s="202">
        <v>0.79600000000000004</v>
      </c>
      <c r="M40" s="25">
        <v>0</v>
      </c>
      <c r="N40" s="26">
        <v>0</v>
      </c>
      <c r="O40" s="26">
        <v>0</v>
      </c>
      <c r="P40" s="26">
        <v>0</v>
      </c>
      <c r="Q40" s="57">
        <v>0</v>
      </c>
      <c r="R40" s="53">
        <v>1E-3</v>
      </c>
    </row>
    <row r="41" spans="1:18" ht="15">
      <c r="A41" s="46">
        <v>6</v>
      </c>
      <c r="B41" s="20" t="s">
        <v>100</v>
      </c>
      <c r="C41" s="62" t="s">
        <v>160</v>
      </c>
      <c r="D41" s="21">
        <v>36</v>
      </c>
      <c r="E41" s="22">
        <v>4.66</v>
      </c>
      <c r="F41" s="22">
        <v>4.66</v>
      </c>
      <c r="G41" s="22">
        <v>4.66</v>
      </c>
      <c r="H41" s="23">
        <v>4.66</v>
      </c>
      <c r="I41" s="201">
        <v>0.79600000000000004</v>
      </c>
      <c r="J41" s="24">
        <v>0.79600000000000004</v>
      </c>
      <c r="K41" s="24">
        <v>0.79600000000000004</v>
      </c>
      <c r="L41" s="202">
        <v>0.79600000000000004</v>
      </c>
      <c r="M41" s="25">
        <v>0</v>
      </c>
      <c r="N41" s="26">
        <v>0</v>
      </c>
      <c r="O41" s="26">
        <v>0</v>
      </c>
      <c r="P41" s="26">
        <v>0</v>
      </c>
      <c r="Q41" s="57">
        <v>0</v>
      </c>
      <c r="R41" s="53">
        <v>1E-3</v>
      </c>
    </row>
    <row r="42" spans="1:18" ht="15">
      <c r="A42" s="46">
        <v>7</v>
      </c>
      <c r="B42" s="20" t="s">
        <v>101</v>
      </c>
      <c r="C42" s="62" t="s">
        <v>160</v>
      </c>
      <c r="D42" s="21">
        <v>0</v>
      </c>
      <c r="E42" s="22">
        <v>2.61</v>
      </c>
      <c r="F42" s="22">
        <v>2.61</v>
      </c>
      <c r="G42" s="22">
        <v>2.61</v>
      </c>
      <c r="H42" s="23">
        <v>2.61</v>
      </c>
      <c r="I42" s="201">
        <v>0.79600000000000004</v>
      </c>
      <c r="J42" s="24">
        <v>0.79600000000000004</v>
      </c>
      <c r="K42" s="24">
        <v>0.79600000000000004</v>
      </c>
      <c r="L42" s="202">
        <v>0.79600000000000004</v>
      </c>
      <c r="M42" s="25">
        <v>0</v>
      </c>
      <c r="N42" s="26">
        <v>0</v>
      </c>
      <c r="O42" s="26">
        <v>0</v>
      </c>
      <c r="P42" s="26">
        <v>0</v>
      </c>
      <c r="Q42" s="57">
        <v>0</v>
      </c>
      <c r="R42" s="53">
        <v>1E-3</v>
      </c>
    </row>
    <row r="43" spans="1:18" ht="15">
      <c r="A43" s="46">
        <v>8</v>
      </c>
      <c r="B43" s="20" t="s">
        <v>102</v>
      </c>
      <c r="C43" s="62"/>
      <c r="D43" s="21">
        <v>37.92</v>
      </c>
      <c r="E43" s="22">
        <v>0.98</v>
      </c>
      <c r="F43" s="22">
        <v>0.9</v>
      </c>
      <c r="G43" s="22">
        <v>0.98</v>
      </c>
      <c r="H43" s="23">
        <v>0.9</v>
      </c>
      <c r="I43" s="201">
        <v>6.7000000000000004E-2</v>
      </c>
      <c r="J43" s="24">
        <v>6.7000000000000004E-2</v>
      </c>
      <c r="K43" s="24">
        <v>6.7000000000000004E-2</v>
      </c>
      <c r="L43" s="202">
        <v>6.7000000000000004E-2</v>
      </c>
      <c r="M43" s="25">
        <v>0</v>
      </c>
      <c r="N43" s="26">
        <v>0</v>
      </c>
      <c r="O43" s="26">
        <v>0</v>
      </c>
      <c r="P43" s="26">
        <v>0</v>
      </c>
      <c r="Q43" s="57">
        <v>0</v>
      </c>
      <c r="R43" s="53">
        <v>1E-3</v>
      </c>
    </row>
    <row r="44" spans="1:18" ht="15">
      <c r="A44" s="46">
        <v>9</v>
      </c>
      <c r="B44" s="20" t="s">
        <v>103</v>
      </c>
      <c r="C44" s="62"/>
      <c r="D44" s="21">
        <v>49.56</v>
      </c>
      <c r="E44" s="22">
        <v>1.57</v>
      </c>
      <c r="F44" s="22">
        <v>1.1200000000000001</v>
      </c>
      <c r="G44" s="22">
        <v>1.57</v>
      </c>
      <c r="H44" s="23">
        <v>1.1200000000000001</v>
      </c>
      <c r="I44" s="201">
        <v>0.12</v>
      </c>
      <c r="J44" s="24">
        <v>0.12</v>
      </c>
      <c r="K44" s="24">
        <v>0.12</v>
      </c>
      <c r="L44" s="202">
        <v>0.12</v>
      </c>
      <c r="M44" s="25">
        <v>0</v>
      </c>
      <c r="N44" s="26">
        <v>0</v>
      </c>
      <c r="O44" s="26">
        <v>0</v>
      </c>
      <c r="P44" s="26">
        <v>0</v>
      </c>
      <c r="Q44" s="57">
        <v>0</v>
      </c>
      <c r="R44" s="53">
        <v>1E-3</v>
      </c>
    </row>
    <row r="45" spans="1:18" ht="15">
      <c r="A45" s="46">
        <v>10</v>
      </c>
      <c r="B45" s="20" t="s">
        <v>104</v>
      </c>
      <c r="C45" s="62"/>
      <c r="D45" s="21">
        <v>50.88</v>
      </c>
      <c r="E45" s="22">
        <v>2.2000000000000002</v>
      </c>
      <c r="F45" s="22">
        <v>1.41</v>
      </c>
      <c r="G45" s="22">
        <v>2.2000000000000002</v>
      </c>
      <c r="H45" s="23">
        <v>1.41</v>
      </c>
      <c r="I45" s="201">
        <v>0.28899999999999998</v>
      </c>
      <c r="J45" s="24">
        <v>0.28899999999999998</v>
      </c>
      <c r="K45" s="24">
        <v>0.28899999999999998</v>
      </c>
      <c r="L45" s="202">
        <v>0.28899999999999998</v>
      </c>
      <c r="M45" s="25">
        <v>0</v>
      </c>
      <c r="N45" s="26">
        <v>0</v>
      </c>
      <c r="O45" s="26">
        <v>0</v>
      </c>
      <c r="P45" s="26">
        <v>0</v>
      </c>
      <c r="Q45" s="57">
        <v>0</v>
      </c>
      <c r="R45" s="53">
        <v>1E-3</v>
      </c>
    </row>
    <row r="46" spans="1:18" ht="15">
      <c r="A46" s="46">
        <v>11</v>
      </c>
      <c r="B46" s="20" t="s">
        <v>105</v>
      </c>
      <c r="C46" s="62"/>
      <c r="D46" s="21">
        <v>52.92</v>
      </c>
      <c r="E46" s="22">
        <v>2.73</v>
      </c>
      <c r="F46" s="22">
        <v>1.66</v>
      </c>
      <c r="G46" s="22">
        <v>2.73</v>
      </c>
      <c r="H46" s="23">
        <v>1.66</v>
      </c>
      <c r="I46" s="201">
        <v>0.48299999999999998</v>
      </c>
      <c r="J46" s="24">
        <v>0.48299999999999998</v>
      </c>
      <c r="K46" s="24">
        <v>0.48299999999999998</v>
      </c>
      <c r="L46" s="202">
        <v>0.48299999999999998</v>
      </c>
      <c r="M46" s="25">
        <v>0</v>
      </c>
      <c r="N46" s="26">
        <v>0</v>
      </c>
      <c r="O46" s="26">
        <v>0</v>
      </c>
      <c r="P46" s="26">
        <v>0</v>
      </c>
      <c r="Q46" s="57">
        <v>0</v>
      </c>
      <c r="R46" s="53">
        <v>1E-3</v>
      </c>
    </row>
    <row r="47" spans="1:18" ht="15">
      <c r="A47" s="46">
        <v>12</v>
      </c>
      <c r="B47" s="20" t="s">
        <v>106</v>
      </c>
      <c r="C47" s="62" t="s">
        <v>160</v>
      </c>
      <c r="D47" s="21">
        <v>36</v>
      </c>
      <c r="E47" s="22">
        <v>4.43</v>
      </c>
      <c r="F47" s="22">
        <v>4.43</v>
      </c>
      <c r="G47" s="22">
        <v>4.43</v>
      </c>
      <c r="H47" s="23">
        <v>4.43</v>
      </c>
      <c r="I47" s="201">
        <v>0.48299999999999998</v>
      </c>
      <c r="J47" s="24">
        <v>0.48299999999999998</v>
      </c>
      <c r="K47" s="24">
        <v>0.48299999999999998</v>
      </c>
      <c r="L47" s="202">
        <v>0.48299999999999998</v>
      </c>
      <c r="M47" s="25">
        <v>0</v>
      </c>
      <c r="N47" s="26">
        <v>0</v>
      </c>
      <c r="O47" s="26">
        <v>0</v>
      </c>
      <c r="P47" s="26">
        <v>0</v>
      </c>
      <c r="Q47" s="57">
        <v>0</v>
      </c>
      <c r="R47" s="53">
        <v>1E-3</v>
      </c>
    </row>
    <row r="48" spans="1:18" ht="15.75" thickBot="1">
      <c r="A48" s="47">
        <v>13</v>
      </c>
      <c r="B48" s="27" t="s">
        <v>107</v>
      </c>
      <c r="C48" s="63" t="s">
        <v>160</v>
      </c>
      <c r="D48" s="28">
        <v>0</v>
      </c>
      <c r="E48" s="29">
        <v>3.92</v>
      </c>
      <c r="F48" s="29">
        <v>3.92</v>
      </c>
      <c r="G48" s="29">
        <v>3.92</v>
      </c>
      <c r="H48" s="30">
        <v>3.92</v>
      </c>
      <c r="I48" s="205">
        <v>0.48299999999999998</v>
      </c>
      <c r="J48" s="31">
        <v>0.48299999999999998</v>
      </c>
      <c r="K48" s="31">
        <v>0.48299999999999998</v>
      </c>
      <c r="L48" s="204">
        <v>0.48299999999999998</v>
      </c>
      <c r="M48" s="32">
        <v>0</v>
      </c>
      <c r="N48" s="33">
        <v>0</v>
      </c>
      <c r="O48" s="33">
        <v>0</v>
      </c>
      <c r="P48" s="33">
        <v>0</v>
      </c>
      <c r="Q48" s="58">
        <v>0</v>
      </c>
      <c r="R48" s="244">
        <v>1E-3</v>
      </c>
    </row>
    <row r="49" spans="1:18" ht="15">
      <c r="A49" s="45">
        <v>1</v>
      </c>
      <c r="B49" s="20" t="s">
        <v>108</v>
      </c>
      <c r="C49" s="62"/>
      <c r="D49" s="21">
        <v>40.44</v>
      </c>
      <c r="E49" s="22">
        <v>0.56999999999999995</v>
      </c>
      <c r="F49" s="22">
        <v>0.56999999999999995</v>
      </c>
      <c r="G49" s="22">
        <v>0.56999999999999995</v>
      </c>
      <c r="H49" s="23">
        <v>0.56999999999999995</v>
      </c>
      <c r="I49" s="24">
        <v>0.36099999999999999</v>
      </c>
      <c r="J49" s="24">
        <v>0.36099999999999999</v>
      </c>
      <c r="K49" s="24">
        <v>0.36099999999999999</v>
      </c>
      <c r="L49" s="24">
        <v>0.36099999999999999</v>
      </c>
      <c r="M49" s="25">
        <v>0</v>
      </c>
      <c r="N49" s="26">
        <v>0</v>
      </c>
      <c r="O49" s="26">
        <v>0</v>
      </c>
      <c r="P49" s="26">
        <v>0</v>
      </c>
      <c r="Q49" s="57">
        <v>0</v>
      </c>
      <c r="R49" s="53">
        <v>1E-3</v>
      </c>
    </row>
    <row r="50" spans="1:18" ht="15">
      <c r="A50" s="46">
        <v>2</v>
      </c>
      <c r="B50" s="20" t="s">
        <v>109</v>
      </c>
      <c r="C50" s="62"/>
      <c r="D50" s="21">
        <v>44.4</v>
      </c>
      <c r="E50" s="22">
        <v>0.96</v>
      </c>
      <c r="F50" s="22">
        <v>0.96</v>
      </c>
      <c r="G50" s="22">
        <v>0.96</v>
      </c>
      <c r="H50" s="23">
        <v>0.96</v>
      </c>
      <c r="I50" s="24">
        <v>0.36499999999999999</v>
      </c>
      <c r="J50" s="24">
        <v>0.36499999999999999</v>
      </c>
      <c r="K50" s="24">
        <v>0.36499999999999999</v>
      </c>
      <c r="L50" s="24">
        <v>0.36499999999999999</v>
      </c>
      <c r="M50" s="25">
        <v>0</v>
      </c>
      <c r="N50" s="26">
        <v>0</v>
      </c>
      <c r="O50" s="26">
        <v>0</v>
      </c>
      <c r="P50" s="26">
        <v>0</v>
      </c>
      <c r="Q50" s="57">
        <v>0</v>
      </c>
      <c r="R50" s="53">
        <v>1E-3</v>
      </c>
    </row>
    <row r="51" spans="1:18" ht="15">
      <c r="A51" s="46">
        <v>3</v>
      </c>
      <c r="B51" s="20" t="s">
        <v>110</v>
      </c>
      <c r="C51" s="62"/>
      <c r="D51" s="21">
        <v>54</v>
      </c>
      <c r="E51" s="22">
        <v>1.41</v>
      </c>
      <c r="F51" s="22">
        <v>1.41</v>
      </c>
      <c r="G51" s="22">
        <v>1.41</v>
      </c>
      <c r="H51" s="23">
        <v>1.41</v>
      </c>
      <c r="I51" s="24">
        <v>0.374</v>
      </c>
      <c r="J51" s="24">
        <v>0.374</v>
      </c>
      <c r="K51" s="24">
        <v>0.374</v>
      </c>
      <c r="L51" s="24">
        <v>0.374</v>
      </c>
      <c r="M51" s="25">
        <v>0</v>
      </c>
      <c r="N51" s="26">
        <v>0</v>
      </c>
      <c r="O51" s="26">
        <v>0</v>
      </c>
      <c r="P51" s="26">
        <v>0</v>
      </c>
      <c r="Q51" s="57">
        <v>0</v>
      </c>
      <c r="R51" s="53">
        <v>1E-3</v>
      </c>
    </row>
    <row r="52" spans="1:18" ht="15">
      <c r="A52" s="46">
        <v>4</v>
      </c>
      <c r="B52" s="20" t="s">
        <v>111</v>
      </c>
      <c r="C52" s="62"/>
      <c r="D52" s="21">
        <v>57.24</v>
      </c>
      <c r="E52" s="22">
        <v>2.4500000000000002</v>
      </c>
      <c r="F52" s="22">
        <v>2.4500000000000002</v>
      </c>
      <c r="G52" s="22">
        <v>2.4500000000000002</v>
      </c>
      <c r="H52" s="23">
        <v>2.4500000000000002</v>
      </c>
      <c r="I52" s="24">
        <v>0.69099999999999995</v>
      </c>
      <c r="J52" s="24">
        <v>0.69099999999999995</v>
      </c>
      <c r="K52" s="24">
        <v>0.69099999999999995</v>
      </c>
      <c r="L52" s="24">
        <v>0.69099999999999995</v>
      </c>
      <c r="M52" s="25">
        <v>0</v>
      </c>
      <c r="N52" s="26">
        <v>0</v>
      </c>
      <c r="O52" s="26">
        <v>0</v>
      </c>
      <c r="P52" s="26">
        <v>0</v>
      </c>
      <c r="Q52" s="57">
        <v>0</v>
      </c>
      <c r="R52" s="53">
        <v>1E-3</v>
      </c>
    </row>
    <row r="53" spans="1:18" ht="15">
      <c r="A53" s="46">
        <v>5</v>
      </c>
      <c r="B53" s="20" t="s">
        <v>112</v>
      </c>
      <c r="C53" s="62"/>
      <c r="D53" s="21">
        <v>60.72</v>
      </c>
      <c r="E53" s="22">
        <v>3.31</v>
      </c>
      <c r="F53" s="22">
        <v>3.31</v>
      </c>
      <c r="G53" s="22">
        <v>3.31</v>
      </c>
      <c r="H53" s="23">
        <v>3.31</v>
      </c>
      <c r="I53" s="24">
        <v>0.80800000000000005</v>
      </c>
      <c r="J53" s="24">
        <v>0.80800000000000005</v>
      </c>
      <c r="K53" s="24">
        <v>0.80800000000000005</v>
      </c>
      <c r="L53" s="24">
        <v>0.80800000000000005</v>
      </c>
      <c r="M53" s="25">
        <v>0</v>
      </c>
      <c r="N53" s="26">
        <v>0</v>
      </c>
      <c r="O53" s="26">
        <v>0</v>
      </c>
      <c r="P53" s="26">
        <v>0</v>
      </c>
      <c r="Q53" s="57">
        <v>0</v>
      </c>
      <c r="R53" s="53">
        <v>1E-3</v>
      </c>
    </row>
    <row r="54" spans="1:18" ht="15">
      <c r="A54" s="46">
        <v>6</v>
      </c>
      <c r="B54" s="20" t="s">
        <v>113</v>
      </c>
      <c r="C54" s="62" t="s">
        <v>160</v>
      </c>
      <c r="D54" s="21">
        <v>36</v>
      </c>
      <c r="E54" s="22">
        <v>6.38</v>
      </c>
      <c r="F54" s="22">
        <v>6.38</v>
      </c>
      <c r="G54" s="22">
        <v>6.38</v>
      </c>
      <c r="H54" s="23">
        <v>6.38</v>
      </c>
      <c r="I54" s="24">
        <v>0.80800000000000005</v>
      </c>
      <c r="J54" s="24">
        <v>0.80800000000000005</v>
      </c>
      <c r="K54" s="24">
        <v>0.80800000000000005</v>
      </c>
      <c r="L54" s="24">
        <v>0.80800000000000005</v>
      </c>
      <c r="M54" s="25">
        <v>0</v>
      </c>
      <c r="N54" s="26">
        <v>0</v>
      </c>
      <c r="O54" s="26">
        <v>0</v>
      </c>
      <c r="P54" s="26">
        <v>0</v>
      </c>
      <c r="Q54" s="57">
        <v>0</v>
      </c>
      <c r="R54" s="53">
        <v>1E-3</v>
      </c>
    </row>
    <row r="55" spans="1:18" ht="15.75" thickBot="1">
      <c r="A55" s="47">
        <v>7</v>
      </c>
      <c r="B55" s="20" t="s">
        <v>114</v>
      </c>
      <c r="C55" s="62" t="s">
        <v>160</v>
      </c>
      <c r="D55" s="21">
        <v>0</v>
      </c>
      <c r="E55" s="22">
        <v>3.06</v>
      </c>
      <c r="F55" s="22">
        <v>3.06</v>
      </c>
      <c r="G55" s="22">
        <v>3.06</v>
      </c>
      <c r="H55" s="23">
        <v>3.06</v>
      </c>
      <c r="I55" s="24">
        <v>0.80800000000000005</v>
      </c>
      <c r="J55" s="24">
        <v>0.80800000000000005</v>
      </c>
      <c r="K55" s="24">
        <v>0.80800000000000005</v>
      </c>
      <c r="L55" s="24">
        <v>0.80800000000000005</v>
      </c>
      <c r="M55" s="25">
        <v>0</v>
      </c>
      <c r="N55" s="26">
        <v>0</v>
      </c>
      <c r="O55" s="26">
        <v>0</v>
      </c>
      <c r="P55" s="26">
        <v>0</v>
      </c>
      <c r="Q55" s="57">
        <v>0</v>
      </c>
      <c r="R55" s="53">
        <v>1E-3</v>
      </c>
    </row>
    <row r="56" spans="1:18" ht="15">
      <c r="A56" s="45">
        <v>1</v>
      </c>
      <c r="B56" s="34" t="s">
        <v>124</v>
      </c>
      <c r="C56" s="61"/>
      <c r="D56" s="14">
        <v>31.08</v>
      </c>
      <c r="E56" s="15">
        <v>0.56000000000000005</v>
      </c>
      <c r="F56" s="15">
        <v>0.56000000000000005</v>
      </c>
      <c r="G56" s="15">
        <v>0.56000000000000005</v>
      </c>
      <c r="H56" s="16">
        <v>0.56000000000000005</v>
      </c>
      <c r="I56" s="17">
        <v>0.22800000000000001</v>
      </c>
      <c r="J56" s="17">
        <v>0.22800000000000001</v>
      </c>
      <c r="K56" s="17">
        <v>0.22800000000000001</v>
      </c>
      <c r="L56" s="17">
        <v>0.22800000000000001</v>
      </c>
      <c r="M56" s="18">
        <v>0</v>
      </c>
      <c r="N56" s="19">
        <v>0</v>
      </c>
      <c r="O56" s="19">
        <v>0</v>
      </c>
      <c r="P56" s="19">
        <v>0</v>
      </c>
      <c r="Q56" s="56">
        <v>0</v>
      </c>
      <c r="R56" s="52">
        <v>1E-3</v>
      </c>
    </row>
    <row r="57" spans="1:18" ht="15">
      <c r="A57" s="46">
        <v>2</v>
      </c>
      <c r="B57" s="36" t="s">
        <v>125</v>
      </c>
      <c r="C57" s="62"/>
      <c r="D57" s="21">
        <v>36.96</v>
      </c>
      <c r="E57" s="22">
        <v>1.03</v>
      </c>
      <c r="F57" s="22">
        <v>1.03</v>
      </c>
      <c r="G57" s="22">
        <v>1.03</v>
      </c>
      <c r="H57" s="23">
        <v>1.03</v>
      </c>
      <c r="I57" s="24">
        <v>0.25600000000000001</v>
      </c>
      <c r="J57" s="24">
        <v>0.25600000000000001</v>
      </c>
      <c r="K57" s="24">
        <v>0.25600000000000001</v>
      </c>
      <c r="L57" s="24">
        <v>0.25600000000000001</v>
      </c>
      <c r="M57" s="25">
        <v>0</v>
      </c>
      <c r="N57" s="26">
        <v>0</v>
      </c>
      <c r="O57" s="26">
        <v>0</v>
      </c>
      <c r="P57" s="26">
        <v>0</v>
      </c>
      <c r="Q57" s="57">
        <v>0</v>
      </c>
      <c r="R57" s="53">
        <v>1E-3</v>
      </c>
    </row>
    <row r="58" spans="1:18" ht="15">
      <c r="A58" s="46">
        <v>3</v>
      </c>
      <c r="B58" s="36" t="s">
        <v>126</v>
      </c>
      <c r="C58" s="62"/>
      <c r="D58" s="21">
        <v>49.44</v>
      </c>
      <c r="E58" s="22">
        <v>1.6</v>
      </c>
      <c r="F58" s="22">
        <v>1.6</v>
      </c>
      <c r="G58" s="22">
        <v>1.6</v>
      </c>
      <c r="H58" s="23">
        <v>1.6</v>
      </c>
      <c r="I58" s="24">
        <v>0.26900000000000002</v>
      </c>
      <c r="J58" s="24">
        <v>0.26900000000000002</v>
      </c>
      <c r="K58" s="24">
        <v>0.26900000000000002</v>
      </c>
      <c r="L58" s="24">
        <v>0.26900000000000002</v>
      </c>
      <c r="M58" s="25">
        <v>0</v>
      </c>
      <c r="N58" s="26">
        <v>0</v>
      </c>
      <c r="O58" s="26">
        <v>0</v>
      </c>
      <c r="P58" s="26">
        <v>0</v>
      </c>
      <c r="Q58" s="57">
        <v>0</v>
      </c>
      <c r="R58" s="53">
        <v>1E-3</v>
      </c>
    </row>
    <row r="59" spans="1:18" ht="15">
      <c r="A59" s="46">
        <v>4</v>
      </c>
      <c r="B59" s="36" t="s">
        <v>52</v>
      </c>
      <c r="C59" s="62"/>
      <c r="D59" s="21">
        <v>50.4</v>
      </c>
      <c r="E59" s="22">
        <v>2.78</v>
      </c>
      <c r="F59" s="22">
        <v>1.78</v>
      </c>
      <c r="G59" s="22">
        <v>2.78</v>
      </c>
      <c r="H59" s="23">
        <v>1.78</v>
      </c>
      <c r="I59" s="24">
        <v>0.48</v>
      </c>
      <c r="J59" s="24">
        <v>0.48</v>
      </c>
      <c r="K59" s="24">
        <v>0.48</v>
      </c>
      <c r="L59" s="24">
        <v>0.48</v>
      </c>
      <c r="M59" s="25">
        <v>0</v>
      </c>
      <c r="N59" s="26">
        <v>0</v>
      </c>
      <c r="O59" s="26">
        <v>0</v>
      </c>
      <c r="P59" s="26">
        <v>0</v>
      </c>
      <c r="Q59" s="57">
        <v>0</v>
      </c>
      <c r="R59" s="53">
        <v>1E-3</v>
      </c>
    </row>
    <row r="60" spans="1:18" ht="15">
      <c r="A60" s="46">
        <v>5</v>
      </c>
      <c r="B60" s="36" t="s">
        <v>53</v>
      </c>
      <c r="C60" s="62" t="s">
        <v>160</v>
      </c>
      <c r="D60" s="21">
        <v>0</v>
      </c>
      <c r="E60" s="22">
        <v>2.54</v>
      </c>
      <c r="F60" s="22">
        <v>1.71</v>
      </c>
      <c r="G60" s="22">
        <v>2.54</v>
      </c>
      <c r="H60" s="23">
        <v>1.71</v>
      </c>
      <c r="I60" s="24">
        <v>0.48</v>
      </c>
      <c r="J60" s="24">
        <v>0.48</v>
      </c>
      <c r="K60" s="24">
        <v>0.48</v>
      </c>
      <c r="L60" s="24">
        <v>0.48</v>
      </c>
      <c r="M60" s="25">
        <v>0</v>
      </c>
      <c r="N60" s="26">
        <v>0</v>
      </c>
      <c r="O60" s="26">
        <v>0</v>
      </c>
      <c r="P60" s="26">
        <v>0</v>
      </c>
      <c r="Q60" s="57">
        <v>0</v>
      </c>
      <c r="R60" s="53">
        <v>1E-3</v>
      </c>
    </row>
    <row r="61" spans="1:18" ht="15">
      <c r="A61" s="46">
        <v>6</v>
      </c>
      <c r="B61" s="36" t="s">
        <v>54</v>
      </c>
      <c r="C61" s="62"/>
      <c r="D61" s="21">
        <v>54.72</v>
      </c>
      <c r="E61" s="22">
        <v>5.1100000000000003</v>
      </c>
      <c r="F61" s="22">
        <v>3.95</v>
      </c>
      <c r="G61" s="22">
        <v>5.1100000000000003</v>
      </c>
      <c r="H61" s="23">
        <v>3.95</v>
      </c>
      <c r="I61" s="24">
        <v>0.79300000000000004</v>
      </c>
      <c r="J61" s="24">
        <v>0.79300000000000004</v>
      </c>
      <c r="K61" s="24">
        <v>0.79300000000000004</v>
      </c>
      <c r="L61" s="24">
        <v>0.79300000000000004</v>
      </c>
      <c r="M61" s="25">
        <v>0</v>
      </c>
      <c r="N61" s="26">
        <v>0</v>
      </c>
      <c r="O61" s="26">
        <v>0</v>
      </c>
      <c r="P61" s="26">
        <v>0</v>
      </c>
      <c r="Q61" s="57">
        <v>0</v>
      </c>
      <c r="R61" s="53">
        <v>1E-3</v>
      </c>
    </row>
    <row r="62" spans="1:18" ht="15">
      <c r="A62" s="46">
        <v>7</v>
      </c>
      <c r="B62" s="36" t="s">
        <v>55</v>
      </c>
      <c r="C62" s="62" t="s">
        <v>160</v>
      </c>
      <c r="D62" s="21">
        <v>36</v>
      </c>
      <c r="E62" s="22">
        <v>6.64</v>
      </c>
      <c r="F62" s="22">
        <v>6.64</v>
      </c>
      <c r="G62" s="22">
        <v>6.64</v>
      </c>
      <c r="H62" s="23">
        <v>6.64</v>
      </c>
      <c r="I62" s="24">
        <v>0.79300000000000004</v>
      </c>
      <c r="J62" s="24">
        <v>0.79300000000000004</v>
      </c>
      <c r="K62" s="24">
        <v>0.79300000000000004</v>
      </c>
      <c r="L62" s="24">
        <v>0.79300000000000004</v>
      </c>
      <c r="M62" s="25">
        <v>0</v>
      </c>
      <c r="N62" s="26">
        <v>0</v>
      </c>
      <c r="O62" s="26">
        <v>0</v>
      </c>
      <c r="P62" s="26">
        <v>0</v>
      </c>
      <c r="Q62" s="57">
        <v>0</v>
      </c>
      <c r="R62" s="53">
        <v>1E-3</v>
      </c>
    </row>
    <row r="63" spans="1:18" ht="15">
      <c r="A63" s="46">
        <v>8</v>
      </c>
      <c r="B63" s="36" t="s">
        <v>56</v>
      </c>
      <c r="C63" s="62" t="s">
        <v>160</v>
      </c>
      <c r="D63" s="21">
        <v>0</v>
      </c>
      <c r="E63" s="22">
        <v>5.33</v>
      </c>
      <c r="F63" s="22">
        <v>3.08</v>
      </c>
      <c r="G63" s="22">
        <v>5.33</v>
      </c>
      <c r="H63" s="23">
        <v>3.08</v>
      </c>
      <c r="I63" s="24">
        <v>0.79300000000000004</v>
      </c>
      <c r="J63" s="24">
        <v>0.79300000000000004</v>
      </c>
      <c r="K63" s="24">
        <v>0.79300000000000004</v>
      </c>
      <c r="L63" s="24">
        <v>0.79300000000000004</v>
      </c>
      <c r="M63" s="25">
        <v>0</v>
      </c>
      <c r="N63" s="26">
        <v>0</v>
      </c>
      <c r="O63" s="26">
        <v>0</v>
      </c>
      <c r="P63" s="26">
        <v>0</v>
      </c>
      <c r="Q63" s="57">
        <v>0</v>
      </c>
      <c r="R63" s="53">
        <v>1E-3</v>
      </c>
    </row>
    <row r="64" spans="1:18" ht="15">
      <c r="A64" s="46">
        <v>9</v>
      </c>
      <c r="B64" s="36" t="s">
        <v>57</v>
      </c>
      <c r="C64" s="62" t="s">
        <v>160</v>
      </c>
      <c r="D64" s="21">
        <v>36</v>
      </c>
      <c r="E64" s="22">
        <v>7.47</v>
      </c>
      <c r="F64" s="22">
        <v>3.73</v>
      </c>
      <c r="G64" s="22">
        <v>7.47</v>
      </c>
      <c r="H64" s="23">
        <v>3.73</v>
      </c>
      <c r="I64" s="24">
        <v>0.79300000000000004</v>
      </c>
      <c r="J64" s="24">
        <v>0.79300000000000004</v>
      </c>
      <c r="K64" s="24">
        <v>0.79300000000000004</v>
      </c>
      <c r="L64" s="24">
        <v>0.79300000000000004</v>
      </c>
      <c r="M64" s="25">
        <v>0</v>
      </c>
      <c r="N64" s="26">
        <v>0</v>
      </c>
      <c r="O64" s="26">
        <v>0</v>
      </c>
      <c r="P64" s="26">
        <v>0</v>
      </c>
      <c r="Q64" s="57">
        <v>0</v>
      </c>
      <c r="R64" s="53">
        <v>1E-3</v>
      </c>
    </row>
    <row r="65" spans="1:18" ht="15">
      <c r="A65" s="46">
        <v>10</v>
      </c>
      <c r="B65" s="36" t="s">
        <v>127</v>
      </c>
      <c r="C65" s="62"/>
      <c r="D65" s="21">
        <v>40.200000000000003</v>
      </c>
      <c r="E65" s="22">
        <v>1.3</v>
      </c>
      <c r="F65" s="22">
        <v>1.3</v>
      </c>
      <c r="G65" s="22">
        <v>1.3</v>
      </c>
      <c r="H65" s="23">
        <v>1.3</v>
      </c>
      <c r="I65" s="24">
        <v>0.441</v>
      </c>
      <c r="J65" s="24">
        <v>0.441</v>
      </c>
      <c r="K65" s="24">
        <v>0.441</v>
      </c>
      <c r="L65" s="24">
        <v>0.441</v>
      </c>
      <c r="M65" s="25">
        <v>0</v>
      </c>
      <c r="N65" s="26">
        <v>0</v>
      </c>
      <c r="O65" s="26">
        <v>0</v>
      </c>
      <c r="P65" s="26">
        <v>0</v>
      </c>
      <c r="Q65" s="57">
        <v>0</v>
      </c>
      <c r="R65" s="53">
        <v>1E-3</v>
      </c>
    </row>
    <row r="66" spans="1:18" ht="15">
      <c r="A66" s="46">
        <v>11</v>
      </c>
      <c r="B66" s="36" t="s">
        <v>128</v>
      </c>
      <c r="C66" s="62"/>
      <c r="D66" s="21">
        <v>38.159999999999997</v>
      </c>
      <c r="E66" s="22">
        <v>2.4700000000000002</v>
      </c>
      <c r="F66" s="22">
        <v>1.5</v>
      </c>
      <c r="G66" s="22">
        <v>2.4700000000000002</v>
      </c>
      <c r="H66" s="23">
        <v>1.5</v>
      </c>
      <c r="I66" s="24">
        <v>0.56100000000000005</v>
      </c>
      <c r="J66" s="24">
        <v>0.56100000000000005</v>
      </c>
      <c r="K66" s="24">
        <v>0.56100000000000005</v>
      </c>
      <c r="L66" s="24">
        <v>0.56100000000000005</v>
      </c>
      <c r="M66" s="25">
        <v>0</v>
      </c>
      <c r="N66" s="26">
        <v>0</v>
      </c>
      <c r="O66" s="26">
        <v>0</v>
      </c>
      <c r="P66" s="26">
        <v>0</v>
      </c>
      <c r="Q66" s="57">
        <v>0</v>
      </c>
      <c r="R66" s="53">
        <v>1E-3</v>
      </c>
    </row>
    <row r="67" spans="1:18" ht="15">
      <c r="A67" s="46">
        <v>12</v>
      </c>
      <c r="B67" s="36" t="s">
        <v>58</v>
      </c>
      <c r="C67" s="62"/>
      <c r="D67" s="21">
        <v>47.04</v>
      </c>
      <c r="E67" s="22">
        <v>4.88</v>
      </c>
      <c r="F67" s="22">
        <v>3.64</v>
      </c>
      <c r="G67" s="22">
        <v>4.88</v>
      </c>
      <c r="H67" s="23">
        <v>3.64</v>
      </c>
      <c r="I67" s="24">
        <v>1.1080000000000001</v>
      </c>
      <c r="J67" s="24">
        <v>1.1080000000000001</v>
      </c>
      <c r="K67" s="24">
        <v>1.1080000000000001</v>
      </c>
      <c r="L67" s="24">
        <v>1.1080000000000001</v>
      </c>
      <c r="M67" s="25">
        <v>0</v>
      </c>
      <c r="N67" s="26">
        <v>0</v>
      </c>
      <c r="O67" s="26">
        <v>0</v>
      </c>
      <c r="P67" s="26">
        <v>0</v>
      </c>
      <c r="Q67" s="57">
        <v>0</v>
      </c>
      <c r="R67" s="53">
        <v>1E-3</v>
      </c>
    </row>
    <row r="68" spans="1:18" ht="15">
      <c r="A68" s="46">
        <v>13</v>
      </c>
      <c r="B68" s="36" t="s">
        <v>59</v>
      </c>
      <c r="C68" s="62" t="s">
        <v>160</v>
      </c>
      <c r="D68" s="21">
        <v>36</v>
      </c>
      <c r="E68" s="22">
        <v>5.73</v>
      </c>
      <c r="F68" s="22">
        <v>5.73</v>
      </c>
      <c r="G68" s="22">
        <v>5.73</v>
      </c>
      <c r="H68" s="23">
        <v>5.73</v>
      </c>
      <c r="I68" s="24">
        <v>1.1080000000000001</v>
      </c>
      <c r="J68" s="24">
        <v>1.1080000000000001</v>
      </c>
      <c r="K68" s="24">
        <v>1.1080000000000001</v>
      </c>
      <c r="L68" s="24">
        <v>1.1080000000000001</v>
      </c>
      <c r="M68" s="25">
        <v>0</v>
      </c>
      <c r="N68" s="26">
        <v>0</v>
      </c>
      <c r="O68" s="26">
        <v>0</v>
      </c>
      <c r="P68" s="26">
        <v>0</v>
      </c>
      <c r="Q68" s="57">
        <v>0</v>
      </c>
      <c r="R68" s="53">
        <v>1E-3</v>
      </c>
    </row>
    <row r="69" spans="1:18" ht="15">
      <c r="A69" s="46">
        <v>14</v>
      </c>
      <c r="B69" s="36" t="s">
        <v>60</v>
      </c>
      <c r="C69" s="62" t="s">
        <v>160</v>
      </c>
      <c r="D69" s="21">
        <v>0</v>
      </c>
      <c r="E69" s="22">
        <v>4.75</v>
      </c>
      <c r="F69" s="22">
        <v>3.03</v>
      </c>
      <c r="G69" s="22">
        <v>4.75</v>
      </c>
      <c r="H69" s="23">
        <v>3.03</v>
      </c>
      <c r="I69" s="24">
        <v>1.1080000000000001</v>
      </c>
      <c r="J69" s="24">
        <v>1.1080000000000001</v>
      </c>
      <c r="K69" s="24">
        <v>1.1080000000000001</v>
      </c>
      <c r="L69" s="24">
        <v>1.1080000000000001</v>
      </c>
      <c r="M69" s="25">
        <v>0</v>
      </c>
      <c r="N69" s="26">
        <v>0</v>
      </c>
      <c r="O69" s="26">
        <v>0</v>
      </c>
      <c r="P69" s="26">
        <v>0</v>
      </c>
      <c r="Q69" s="57">
        <v>0</v>
      </c>
      <c r="R69" s="53">
        <v>1E-3</v>
      </c>
    </row>
    <row r="70" spans="1:18" ht="15.75" thickBot="1">
      <c r="A70" s="47">
        <v>15</v>
      </c>
      <c r="B70" s="38" t="s">
        <v>61</v>
      </c>
      <c r="C70" s="63" t="s">
        <v>160</v>
      </c>
      <c r="D70" s="28">
        <v>36</v>
      </c>
      <c r="E70" s="29">
        <v>6.67</v>
      </c>
      <c r="F70" s="29">
        <v>3.21</v>
      </c>
      <c r="G70" s="29">
        <v>6.67</v>
      </c>
      <c r="H70" s="30">
        <v>3.21</v>
      </c>
      <c r="I70" s="24">
        <v>1.1080000000000001</v>
      </c>
      <c r="J70" s="24">
        <v>1.1080000000000001</v>
      </c>
      <c r="K70" s="24">
        <v>1.1080000000000001</v>
      </c>
      <c r="L70" s="24">
        <v>1.1080000000000001</v>
      </c>
      <c r="M70" s="32">
        <v>0</v>
      </c>
      <c r="N70" s="33">
        <v>0</v>
      </c>
      <c r="O70" s="33">
        <v>0</v>
      </c>
      <c r="P70" s="33">
        <v>0</v>
      </c>
      <c r="Q70" s="58">
        <v>0</v>
      </c>
      <c r="R70" s="53">
        <v>1E-3</v>
      </c>
    </row>
    <row r="71" spans="1:18" ht="15">
      <c r="A71" s="45">
        <v>1</v>
      </c>
      <c r="B71" s="13" t="s">
        <v>129</v>
      </c>
      <c r="C71" s="61"/>
      <c r="D71" s="14">
        <v>33.840000000000003</v>
      </c>
      <c r="E71" s="15">
        <v>0.53</v>
      </c>
      <c r="F71" s="15">
        <v>0.37</v>
      </c>
      <c r="G71" s="15">
        <v>0.53</v>
      </c>
      <c r="H71" s="16">
        <v>0.37</v>
      </c>
      <c r="I71" s="17">
        <v>0.123</v>
      </c>
      <c r="J71" s="17">
        <v>0.123</v>
      </c>
      <c r="K71" s="17">
        <v>0.123</v>
      </c>
      <c r="L71" s="17">
        <v>0.123</v>
      </c>
      <c r="M71" s="18">
        <v>0</v>
      </c>
      <c r="N71" s="19">
        <v>0</v>
      </c>
      <c r="O71" s="19">
        <v>0</v>
      </c>
      <c r="P71" s="19">
        <v>0</v>
      </c>
      <c r="Q71" s="56">
        <v>0</v>
      </c>
      <c r="R71" s="52">
        <v>1E-3</v>
      </c>
    </row>
    <row r="72" spans="1:18" ht="15">
      <c r="A72" s="46">
        <v>2</v>
      </c>
      <c r="B72" s="20" t="s">
        <v>130</v>
      </c>
      <c r="C72" s="62"/>
      <c r="D72" s="21">
        <v>45.6</v>
      </c>
      <c r="E72" s="22">
        <v>0.77</v>
      </c>
      <c r="F72" s="22">
        <v>0.5</v>
      </c>
      <c r="G72" s="22">
        <v>0.77</v>
      </c>
      <c r="H72" s="23">
        <v>0.5</v>
      </c>
      <c r="I72" s="24">
        <v>0.32400000000000001</v>
      </c>
      <c r="J72" s="24">
        <v>0.32400000000000001</v>
      </c>
      <c r="K72" s="24">
        <v>0.32400000000000001</v>
      </c>
      <c r="L72" s="24">
        <v>0.32400000000000001</v>
      </c>
      <c r="M72" s="25">
        <v>0</v>
      </c>
      <c r="N72" s="26">
        <v>0</v>
      </c>
      <c r="O72" s="26">
        <v>0</v>
      </c>
      <c r="P72" s="26">
        <v>0</v>
      </c>
      <c r="Q72" s="57">
        <v>0</v>
      </c>
      <c r="R72" s="53">
        <v>1E-3</v>
      </c>
    </row>
    <row r="73" spans="1:18" ht="15">
      <c r="A73" s="46">
        <v>3</v>
      </c>
      <c r="B73" s="20" t="s">
        <v>131</v>
      </c>
      <c r="C73" s="62"/>
      <c r="D73" s="21">
        <v>52.44</v>
      </c>
      <c r="E73" s="22">
        <v>1.42</v>
      </c>
      <c r="F73" s="22">
        <v>1.03</v>
      </c>
      <c r="G73" s="22">
        <v>1.42</v>
      </c>
      <c r="H73" s="23">
        <v>1.03</v>
      </c>
      <c r="I73" s="24">
        <v>0.432</v>
      </c>
      <c r="J73" s="24">
        <v>0.432</v>
      </c>
      <c r="K73" s="24">
        <v>0.432</v>
      </c>
      <c r="L73" s="24">
        <v>0.432</v>
      </c>
      <c r="M73" s="25">
        <v>0</v>
      </c>
      <c r="N73" s="26">
        <v>0</v>
      </c>
      <c r="O73" s="26">
        <v>0</v>
      </c>
      <c r="P73" s="26">
        <v>0</v>
      </c>
      <c r="Q73" s="57">
        <v>0</v>
      </c>
      <c r="R73" s="53">
        <v>1E-3</v>
      </c>
    </row>
    <row r="74" spans="1:18" ht="15">
      <c r="A74" s="46">
        <v>4</v>
      </c>
      <c r="B74" s="20" t="s">
        <v>115</v>
      </c>
      <c r="C74" s="62"/>
      <c r="D74" s="21">
        <v>55.68</v>
      </c>
      <c r="E74" s="22">
        <v>2.46</v>
      </c>
      <c r="F74" s="22">
        <v>1.78</v>
      </c>
      <c r="G74" s="22">
        <v>2.46</v>
      </c>
      <c r="H74" s="23">
        <v>1.78</v>
      </c>
      <c r="I74" s="24">
        <v>0.82899999999999996</v>
      </c>
      <c r="J74" s="24">
        <v>0.82899999999999996</v>
      </c>
      <c r="K74" s="24">
        <v>0.82899999999999996</v>
      </c>
      <c r="L74" s="24">
        <v>0.82899999999999996</v>
      </c>
      <c r="M74" s="25">
        <v>0</v>
      </c>
      <c r="N74" s="26">
        <v>0</v>
      </c>
      <c r="O74" s="26">
        <v>0</v>
      </c>
      <c r="P74" s="26">
        <v>0</v>
      </c>
      <c r="Q74" s="57">
        <v>0</v>
      </c>
      <c r="R74" s="53">
        <v>1E-3</v>
      </c>
    </row>
    <row r="75" spans="1:18" ht="15">
      <c r="A75" s="46">
        <v>5</v>
      </c>
      <c r="B75" s="20" t="s">
        <v>116</v>
      </c>
      <c r="C75" s="62"/>
      <c r="D75" s="21">
        <v>54</v>
      </c>
      <c r="E75" s="22">
        <v>3.09</v>
      </c>
      <c r="F75" s="22">
        <v>2.2000000000000002</v>
      </c>
      <c r="G75" s="22">
        <v>3.09</v>
      </c>
      <c r="H75" s="23">
        <v>2.2000000000000002</v>
      </c>
      <c r="I75" s="24">
        <v>0.96299999999999997</v>
      </c>
      <c r="J75" s="24">
        <v>0.96299999999999997</v>
      </c>
      <c r="K75" s="24">
        <v>0.96299999999999997</v>
      </c>
      <c r="L75" s="24">
        <v>0.96299999999999997</v>
      </c>
      <c r="M75" s="25">
        <v>0</v>
      </c>
      <c r="N75" s="26">
        <v>0</v>
      </c>
      <c r="O75" s="26">
        <v>0</v>
      </c>
      <c r="P75" s="26">
        <v>0</v>
      </c>
      <c r="Q75" s="57">
        <v>0</v>
      </c>
      <c r="R75" s="53">
        <v>1E-3</v>
      </c>
    </row>
    <row r="76" spans="1:18" ht="15">
      <c r="A76" s="46">
        <v>6</v>
      </c>
      <c r="B76" s="20" t="s">
        <v>117</v>
      </c>
      <c r="C76" s="62" t="s">
        <v>160</v>
      </c>
      <c r="D76" s="21">
        <v>36</v>
      </c>
      <c r="E76" s="22">
        <v>5.25</v>
      </c>
      <c r="F76" s="22">
        <v>5.25</v>
      </c>
      <c r="G76" s="22">
        <v>5.25</v>
      </c>
      <c r="H76" s="23">
        <v>5.25</v>
      </c>
      <c r="I76" s="24">
        <v>0.96299999999999997</v>
      </c>
      <c r="J76" s="24">
        <v>0.96299999999999997</v>
      </c>
      <c r="K76" s="24">
        <v>0.96299999999999997</v>
      </c>
      <c r="L76" s="24">
        <v>0.96299999999999997</v>
      </c>
      <c r="M76" s="25">
        <v>0</v>
      </c>
      <c r="N76" s="26">
        <v>0</v>
      </c>
      <c r="O76" s="26">
        <v>0</v>
      </c>
      <c r="P76" s="26">
        <v>0</v>
      </c>
      <c r="Q76" s="57">
        <v>0</v>
      </c>
      <c r="R76" s="53">
        <v>1E-3</v>
      </c>
    </row>
    <row r="77" spans="1:18" ht="15">
      <c r="A77" s="46">
        <v>7</v>
      </c>
      <c r="B77" s="20" t="s">
        <v>118</v>
      </c>
      <c r="C77" s="62" t="s">
        <v>160</v>
      </c>
      <c r="D77" s="21">
        <v>0</v>
      </c>
      <c r="E77" s="22">
        <v>5.89</v>
      </c>
      <c r="F77" s="22">
        <v>4.0999999999999996</v>
      </c>
      <c r="G77" s="22">
        <v>5.89</v>
      </c>
      <c r="H77" s="23">
        <v>4.0999999999999996</v>
      </c>
      <c r="I77" s="24">
        <v>0.96299999999999997</v>
      </c>
      <c r="J77" s="24">
        <v>0.96299999999999997</v>
      </c>
      <c r="K77" s="24">
        <v>0.96299999999999997</v>
      </c>
      <c r="L77" s="24">
        <v>0.96299999999999997</v>
      </c>
      <c r="M77" s="25">
        <v>0</v>
      </c>
      <c r="N77" s="26">
        <v>0</v>
      </c>
      <c r="O77" s="26">
        <v>0</v>
      </c>
      <c r="P77" s="26">
        <v>0</v>
      </c>
      <c r="Q77" s="57">
        <v>0</v>
      </c>
      <c r="R77" s="53">
        <v>1E-3</v>
      </c>
    </row>
    <row r="78" spans="1:18" ht="15">
      <c r="A78" s="46">
        <v>8</v>
      </c>
      <c r="B78" s="20" t="s">
        <v>119</v>
      </c>
      <c r="C78" s="62" t="s">
        <v>160</v>
      </c>
      <c r="D78" s="21">
        <v>36</v>
      </c>
      <c r="E78" s="22">
        <v>6.11</v>
      </c>
      <c r="F78" s="22">
        <v>3.63</v>
      </c>
      <c r="G78" s="22">
        <v>6.11</v>
      </c>
      <c r="H78" s="23">
        <v>3.63</v>
      </c>
      <c r="I78" s="24">
        <v>0.96299999999999997</v>
      </c>
      <c r="J78" s="24">
        <v>0.96299999999999997</v>
      </c>
      <c r="K78" s="24">
        <v>0.96299999999999997</v>
      </c>
      <c r="L78" s="24">
        <v>0.96299999999999997</v>
      </c>
      <c r="M78" s="25">
        <v>0</v>
      </c>
      <c r="N78" s="26">
        <v>0</v>
      </c>
      <c r="O78" s="26">
        <v>0</v>
      </c>
      <c r="P78" s="26">
        <v>0</v>
      </c>
      <c r="Q78" s="57">
        <v>0</v>
      </c>
      <c r="R78" s="53">
        <v>1E-3</v>
      </c>
    </row>
    <row r="79" spans="1:18" ht="15">
      <c r="A79" s="46">
        <v>9</v>
      </c>
      <c r="B79" s="20" t="s">
        <v>132</v>
      </c>
      <c r="C79" s="62"/>
      <c r="D79" s="21">
        <v>43.44</v>
      </c>
      <c r="E79" s="22">
        <v>1.59</v>
      </c>
      <c r="F79" s="22">
        <v>1.17</v>
      </c>
      <c r="G79" s="22">
        <v>1.59</v>
      </c>
      <c r="H79" s="23">
        <v>1.17</v>
      </c>
      <c r="I79" s="24">
        <v>0.158</v>
      </c>
      <c r="J79" s="24">
        <v>0.158</v>
      </c>
      <c r="K79" s="24">
        <v>0.158</v>
      </c>
      <c r="L79" s="24">
        <v>0.158</v>
      </c>
      <c r="M79" s="25">
        <v>0</v>
      </c>
      <c r="N79" s="26">
        <v>0</v>
      </c>
      <c r="O79" s="26">
        <v>0</v>
      </c>
      <c r="P79" s="26">
        <v>0</v>
      </c>
      <c r="Q79" s="57">
        <v>0</v>
      </c>
      <c r="R79" s="53">
        <v>1E-3</v>
      </c>
    </row>
    <row r="80" spans="1:18" ht="15">
      <c r="A80" s="46">
        <v>10</v>
      </c>
      <c r="B80" s="20" t="s">
        <v>133</v>
      </c>
      <c r="C80" s="62"/>
      <c r="D80" s="21">
        <v>49.8</v>
      </c>
      <c r="E80" s="22">
        <v>2.62</v>
      </c>
      <c r="F80" s="22">
        <v>1.98</v>
      </c>
      <c r="G80" s="22">
        <v>2.62</v>
      </c>
      <c r="H80" s="23">
        <v>1.98</v>
      </c>
      <c r="I80" s="24">
        <v>0.19800000000000001</v>
      </c>
      <c r="J80" s="24">
        <v>0.19800000000000001</v>
      </c>
      <c r="K80" s="24">
        <v>0.19800000000000001</v>
      </c>
      <c r="L80" s="24">
        <v>0.19800000000000001</v>
      </c>
      <c r="M80" s="25">
        <v>0</v>
      </c>
      <c r="N80" s="26">
        <v>0</v>
      </c>
      <c r="O80" s="26">
        <v>0</v>
      </c>
      <c r="P80" s="26">
        <v>0</v>
      </c>
      <c r="Q80" s="57">
        <v>0</v>
      </c>
      <c r="R80" s="53">
        <v>1E-3</v>
      </c>
    </row>
    <row r="81" spans="1:18" ht="15">
      <c r="A81" s="46">
        <v>11</v>
      </c>
      <c r="B81" s="20" t="s">
        <v>120</v>
      </c>
      <c r="C81" s="62"/>
      <c r="D81" s="21">
        <v>61.44</v>
      </c>
      <c r="E81" s="22">
        <v>3.28</v>
      </c>
      <c r="F81" s="22">
        <v>2.5099999999999998</v>
      </c>
      <c r="G81" s="22">
        <v>3.28</v>
      </c>
      <c r="H81" s="23">
        <v>2.5099999999999998</v>
      </c>
      <c r="I81" s="24">
        <v>0.40500000000000003</v>
      </c>
      <c r="J81" s="24">
        <v>0.45</v>
      </c>
      <c r="K81" s="24">
        <v>0.45</v>
      </c>
      <c r="L81" s="24">
        <v>0.45</v>
      </c>
      <c r="M81" s="25">
        <v>0</v>
      </c>
      <c r="N81" s="26">
        <v>0</v>
      </c>
      <c r="O81" s="26">
        <v>0</v>
      </c>
      <c r="P81" s="26">
        <v>0</v>
      </c>
      <c r="Q81" s="57">
        <v>0</v>
      </c>
      <c r="R81" s="53">
        <v>1E-3</v>
      </c>
    </row>
    <row r="82" spans="1:18" ht="15">
      <c r="A82" s="46">
        <v>12</v>
      </c>
      <c r="B82" s="20" t="s">
        <v>121</v>
      </c>
      <c r="C82" s="62"/>
      <c r="D82" s="21">
        <v>74.760000000000005</v>
      </c>
      <c r="E82" s="22">
        <v>5.08</v>
      </c>
      <c r="F82" s="22">
        <v>3.73</v>
      </c>
      <c r="G82" s="22">
        <v>5.08</v>
      </c>
      <c r="H82" s="23">
        <v>3.73</v>
      </c>
      <c r="I82" s="24">
        <v>1.0029999999999999</v>
      </c>
      <c r="J82" s="24">
        <v>1.0029999999999999</v>
      </c>
      <c r="K82" s="24">
        <v>1.0029999999999999</v>
      </c>
      <c r="L82" s="24">
        <v>1.0029999999999999</v>
      </c>
      <c r="M82" s="25">
        <v>0</v>
      </c>
      <c r="N82" s="26">
        <v>0</v>
      </c>
      <c r="O82" s="26">
        <v>0</v>
      </c>
      <c r="P82" s="26">
        <v>0</v>
      </c>
      <c r="Q82" s="57">
        <v>0</v>
      </c>
      <c r="R82" s="53">
        <v>1E-3</v>
      </c>
    </row>
    <row r="83" spans="1:18" ht="15">
      <c r="A83" s="46">
        <v>13</v>
      </c>
      <c r="B83" s="20" t="s">
        <v>122</v>
      </c>
      <c r="C83" s="62" t="s">
        <v>160</v>
      </c>
      <c r="D83" s="21">
        <v>36</v>
      </c>
      <c r="E83" s="22">
        <v>7.55</v>
      </c>
      <c r="F83" s="22">
        <v>7.55</v>
      </c>
      <c r="G83" s="22">
        <v>7.55</v>
      </c>
      <c r="H83" s="23">
        <v>7.55</v>
      </c>
      <c r="I83" s="24">
        <v>1.0029999999999999</v>
      </c>
      <c r="J83" s="24">
        <v>1.0029999999999999</v>
      </c>
      <c r="K83" s="24">
        <v>1.0029999999999999</v>
      </c>
      <c r="L83" s="24">
        <v>1.0029999999999999</v>
      </c>
      <c r="M83" s="25">
        <v>0</v>
      </c>
      <c r="N83" s="26">
        <v>0</v>
      </c>
      <c r="O83" s="26">
        <v>0</v>
      </c>
      <c r="P83" s="26">
        <v>0</v>
      </c>
      <c r="Q83" s="57">
        <v>0</v>
      </c>
      <c r="R83" s="53">
        <v>1E-3</v>
      </c>
    </row>
    <row r="84" spans="1:18" ht="15.75" thickBot="1">
      <c r="A84" s="47">
        <v>14</v>
      </c>
      <c r="B84" s="27" t="s">
        <v>123</v>
      </c>
      <c r="C84" s="63" t="s">
        <v>160</v>
      </c>
      <c r="D84" s="28">
        <v>0</v>
      </c>
      <c r="E84" s="29">
        <v>3.73</v>
      </c>
      <c r="F84" s="29">
        <v>3.73</v>
      </c>
      <c r="G84" s="29">
        <v>3.73</v>
      </c>
      <c r="H84" s="30">
        <v>3.73</v>
      </c>
      <c r="I84" s="24">
        <v>1.0029999999999999</v>
      </c>
      <c r="J84" s="24">
        <v>1.0029999999999999</v>
      </c>
      <c r="K84" s="24">
        <v>1.0029999999999999</v>
      </c>
      <c r="L84" s="24">
        <v>1.0029999999999999</v>
      </c>
      <c r="M84" s="32">
        <v>0</v>
      </c>
      <c r="N84" s="33">
        <v>0</v>
      </c>
      <c r="O84" s="33">
        <v>0</v>
      </c>
      <c r="P84" s="33">
        <v>0</v>
      </c>
      <c r="Q84" s="58">
        <v>0</v>
      </c>
      <c r="R84" s="53">
        <v>1E-3</v>
      </c>
    </row>
    <row r="85" spans="1:18" ht="15">
      <c r="A85" s="45">
        <v>1</v>
      </c>
      <c r="B85" s="13" t="s">
        <v>134</v>
      </c>
      <c r="C85" s="61"/>
      <c r="D85" s="14">
        <v>16.2</v>
      </c>
      <c r="E85" s="15">
        <v>0.5</v>
      </c>
      <c r="F85" s="15">
        <v>0.38</v>
      </c>
      <c r="G85" s="15">
        <v>0.53</v>
      </c>
      <c r="H85" s="16">
        <v>0.39</v>
      </c>
      <c r="I85" s="199">
        <v>0.16800000000000001</v>
      </c>
      <c r="J85" s="17">
        <v>0.16800000000000001</v>
      </c>
      <c r="K85" s="17">
        <v>0.16800000000000001</v>
      </c>
      <c r="L85" s="200">
        <v>0.16800000000000001</v>
      </c>
      <c r="M85" s="18">
        <v>0</v>
      </c>
      <c r="N85" s="19">
        <v>0</v>
      </c>
      <c r="O85" s="19">
        <v>0</v>
      </c>
      <c r="P85" s="19">
        <v>0</v>
      </c>
      <c r="Q85" s="56">
        <v>0</v>
      </c>
      <c r="R85" s="52">
        <v>1E-3</v>
      </c>
    </row>
    <row r="86" spans="1:18" ht="15">
      <c r="A86" s="46">
        <v>2</v>
      </c>
      <c r="B86" s="20" t="s">
        <v>135</v>
      </c>
      <c r="C86" s="62"/>
      <c r="D86" s="21">
        <v>20.52</v>
      </c>
      <c r="E86" s="22">
        <v>0.74</v>
      </c>
      <c r="F86" s="22">
        <v>0.6</v>
      </c>
      <c r="G86" s="22">
        <v>0.79</v>
      </c>
      <c r="H86" s="23">
        <v>0.63</v>
      </c>
      <c r="I86" s="201">
        <v>0.19</v>
      </c>
      <c r="J86" s="24">
        <v>0.19</v>
      </c>
      <c r="K86" s="24">
        <v>0.19</v>
      </c>
      <c r="L86" s="202">
        <v>0.19</v>
      </c>
      <c r="M86" s="25">
        <v>0</v>
      </c>
      <c r="N86" s="26">
        <v>0</v>
      </c>
      <c r="O86" s="26">
        <v>0</v>
      </c>
      <c r="P86" s="26">
        <v>0</v>
      </c>
      <c r="Q86" s="57">
        <v>0</v>
      </c>
      <c r="R86" s="53">
        <v>1E-3</v>
      </c>
    </row>
    <row r="87" spans="1:18" ht="15">
      <c r="A87" s="46">
        <v>3</v>
      </c>
      <c r="B87" s="20" t="s">
        <v>136</v>
      </c>
      <c r="C87" s="62"/>
      <c r="D87" s="21">
        <v>29.76</v>
      </c>
      <c r="E87" s="22">
        <v>1.27</v>
      </c>
      <c r="F87" s="22">
        <v>0.97</v>
      </c>
      <c r="G87" s="22">
        <v>1.31</v>
      </c>
      <c r="H87" s="23">
        <v>1.01</v>
      </c>
      <c r="I87" s="201">
        <v>0.26500000000000001</v>
      </c>
      <c r="J87" s="24">
        <v>0.26500000000000001</v>
      </c>
      <c r="K87" s="24">
        <v>0.26500000000000001</v>
      </c>
      <c r="L87" s="202">
        <v>0.26500000000000001</v>
      </c>
      <c r="M87" s="25">
        <v>0</v>
      </c>
      <c r="N87" s="26">
        <v>0</v>
      </c>
      <c r="O87" s="26">
        <v>0</v>
      </c>
      <c r="P87" s="26">
        <v>0</v>
      </c>
      <c r="Q87" s="57">
        <v>0</v>
      </c>
      <c r="R87" s="53">
        <v>1E-3</v>
      </c>
    </row>
    <row r="88" spans="1:18" ht="15">
      <c r="A88" s="46">
        <v>4</v>
      </c>
      <c r="B88" s="20" t="s">
        <v>137</v>
      </c>
      <c r="C88" s="62"/>
      <c r="D88" s="21">
        <v>46.56</v>
      </c>
      <c r="E88" s="22">
        <v>2.0499999999999998</v>
      </c>
      <c r="F88" s="22">
        <v>1.51</v>
      </c>
      <c r="G88" s="22">
        <v>2.09</v>
      </c>
      <c r="H88" s="23">
        <v>1.56</v>
      </c>
      <c r="I88" s="201">
        <v>0.39900000000000002</v>
      </c>
      <c r="J88" s="24">
        <v>0.39900000000000002</v>
      </c>
      <c r="K88" s="24">
        <v>0.39900000000000002</v>
      </c>
      <c r="L88" s="202">
        <v>0.39900000000000002</v>
      </c>
      <c r="M88" s="25">
        <v>0</v>
      </c>
      <c r="N88" s="26">
        <v>0</v>
      </c>
      <c r="O88" s="26">
        <v>0</v>
      </c>
      <c r="P88" s="26">
        <v>0</v>
      </c>
      <c r="Q88" s="57">
        <v>0</v>
      </c>
      <c r="R88" s="53">
        <v>1E-3</v>
      </c>
    </row>
    <row r="89" spans="1:18" ht="15">
      <c r="A89" s="46">
        <v>5</v>
      </c>
      <c r="B89" s="20" t="s">
        <v>141</v>
      </c>
      <c r="C89" s="62"/>
      <c r="D89" s="21">
        <v>50.64</v>
      </c>
      <c r="E89" s="22">
        <v>2.37</v>
      </c>
      <c r="F89" s="22">
        <v>1.94</v>
      </c>
      <c r="G89" s="22">
        <v>2.37</v>
      </c>
      <c r="H89" s="23">
        <v>1.94</v>
      </c>
      <c r="I89" s="201">
        <v>0.70699999999999996</v>
      </c>
      <c r="J89" s="24">
        <v>0.70699999999999996</v>
      </c>
      <c r="K89" s="24">
        <v>0.70699999999999996</v>
      </c>
      <c r="L89" s="202">
        <v>0.70699999999999996</v>
      </c>
      <c r="M89" s="25">
        <v>0</v>
      </c>
      <c r="N89" s="26">
        <v>0</v>
      </c>
      <c r="O89" s="26">
        <v>0</v>
      </c>
      <c r="P89" s="26">
        <v>0</v>
      </c>
      <c r="Q89" s="57">
        <v>0</v>
      </c>
      <c r="R89" s="53">
        <v>1E-3</v>
      </c>
    </row>
    <row r="90" spans="1:18" ht="15">
      <c r="A90" s="46">
        <v>6</v>
      </c>
      <c r="B90" s="20" t="s">
        <v>142</v>
      </c>
      <c r="C90" s="62"/>
      <c r="D90" s="21">
        <v>50.64</v>
      </c>
      <c r="E90" s="22">
        <v>2.25</v>
      </c>
      <c r="F90" s="22">
        <v>2.25</v>
      </c>
      <c r="G90" s="22">
        <v>2.25</v>
      </c>
      <c r="H90" s="23">
        <v>2.25</v>
      </c>
      <c r="I90" s="201">
        <v>0.70699999999999996</v>
      </c>
      <c r="J90" s="24">
        <v>0.70699999999999996</v>
      </c>
      <c r="K90" s="24">
        <v>0.70699999999999996</v>
      </c>
      <c r="L90" s="202">
        <v>0.70699999999999996</v>
      </c>
      <c r="M90" s="25">
        <v>0</v>
      </c>
      <c r="N90" s="26">
        <v>0</v>
      </c>
      <c r="O90" s="26">
        <v>0</v>
      </c>
      <c r="P90" s="26">
        <v>0</v>
      </c>
      <c r="Q90" s="57">
        <v>0</v>
      </c>
      <c r="R90" s="53">
        <v>1E-3</v>
      </c>
    </row>
    <row r="91" spans="1:18" ht="15">
      <c r="A91" s="46">
        <v>7</v>
      </c>
      <c r="B91" s="20" t="s">
        <v>140</v>
      </c>
      <c r="C91" s="62" t="s">
        <v>160</v>
      </c>
      <c r="D91" s="21">
        <v>36</v>
      </c>
      <c r="E91" s="22">
        <v>4.78</v>
      </c>
      <c r="F91" s="22">
        <v>2.5499999999999998</v>
      </c>
      <c r="G91" s="22">
        <v>4.78</v>
      </c>
      <c r="H91" s="23">
        <v>2.5499999999999998</v>
      </c>
      <c r="I91" s="201">
        <v>0.70699999999999996</v>
      </c>
      <c r="J91" s="24">
        <v>0.70699999999999996</v>
      </c>
      <c r="K91" s="24">
        <v>0.70699999999999996</v>
      </c>
      <c r="L91" s="202">
        <v>0.70699999999999996</v>
      </c>
      <c r="M91" s="25">
        <v>0</v>
      </c>
      <c r="N91" s="26">
        <v>0</v>
      </c>
      <c r="O91" s="26">
        <v>0</v>
      </c>
      <c r="P91" s="26">
        <v>0</v>
      </c>
      <c r="Q91" s="57">
        <v>0</v>
      </c>
      <c r="R91" s="53">
        <v>1E-3</v>
      </c>
    </row>
    <row r="92" spans="1:18" ht="15">
      <c r="A92" s="46">
        <v>8</v>
      </c>
      <c r="B92" s="20" t="s">
        <v>138</v>
      </c>
      <c r="C92" s="62" t="s">
        <v>160</v>
      </c>
      <c r="D92" s="21">
        <v>36</v>
      </c>
      <c r="E92" s="22">
        <v>4.71</v>
      </c>
      <c r="F92" s="22">
        <v>4.71</v>
      </c>
      <c r="G92" s="22">
        <v>4.71</v>
      </c>
      <c r="H92" s="23">
        <v>4.71</v>
      </c>
      <c r="I92" s="201">
        <v>0.70699999999999996</v>
      </c>
      <c r="J92" s="24">
        <v>0.70699999999999996</v>
      </c>
      <c r="K92" s="24">
        <v>0.70699999999999996</v>
      </c>
      <c r="L92" s="202">
        <v>0.70699999999999996</v>
      </c>
      <c r="M92" s="25">
        <v>0</v>
      </c>
      <c r="N92" s="26">
        <v>0</v>
      </c>
      <c r="O92" s="26">
        <v>0</v>
      </c>
      <c r="P92" s="26">
        <v>0</v>
      </c>
      <c r="Q92" s="57">
        <v>0</v>
      </c>
      <c r="R92" s="53">
        <v>1E-3</v>
      </c>
    </row>
    <row r="93" spans="1:18" ht="15">
      <c r="A93" s="46">
        <v>9</v>
      </c>
      <c r="B93" s="20" t="s">
        <v>139</v>
      </c>
      <c r="C93" s="62" t="s">
        <v>160</v>
      </c>
      <c r="D93" s="21">
        <v>0</v>
      </c>
      <c r="E93" s="22">
        <v>3.33</v>
      </c>
      <c r="F93" s="22">
        <v>3.33</v>
      </c>
      <c r="G93" s="22">
        <v>3.33</v>
      </c>
      <c r="H93" s="23">
        <v>3.33</v>
      </c>
      <c r="I93" s="201">
        <v>0.70699999999999996</v>
      </c>
      <c r="J93" s="24">
        <v>0.70699999999999996</v>
      </c>
      <c r="K93" s="24">
        <v>0.70699999999999996</v>
      </c>
      <c r="L93" s="202">
        <v>0.70699999999999996</v>
      </c>
      <c r="M93" s="25">
        <v>0</v>
      </c>
      <c r="N93" s="26">
        <v>0</v>
      </c>
      <c r="O93" s="26">
        <v>0</v>
      </c>
      <c r="P93" s="26">
        <v>0</v>
      </c>
      <c r="Q93" s="57">
        <v>0</v>
      </c>
      <c r="R93" s="53">
        <v>1E-3</v>
      </c>
    </row>
    <row r="94" spans="1:18" ht="15">
      <c r="A94" s="46">
        <v>10</v>
      </c>
      <c r="B94" s="20" t="s">
        <v>143</v>
      </c>
      <c r="C94" s="62"/>
      <c r="D94" s="21">
        <v>66.72</v>
      </c>
      <c r="E94" s="22">
        <v>7.18</v>
      </c>
      <c r="F94" s="22">
        <v>7.18</v>
      </c>
      <c r="G94" s="22">
        <v>7.18</v>
      </c>
      <c r="H94" s="23">
        <v>7.18</v>
      </c>
      <c r="I94" s="201">
        <v>0.32200000000000001</v>
      </c>
      <c r="J94" s="24">
        <v>0.32200000000000001</v>
      </c>
      <c r="K94" s="24">
        <v>0.32200000000000001</v>
      </c>
      <c r="L94" s="202">
        <v>0.32200000000000001</v>
      </c>
      <c r="M94" s="25">
        <v>0</v>
      </c>
      <c r="N94" s="26">
        <v>0</v>
      </c>
      <c r="O94" s="26">
        <v>0</v>
      </c>
      <c r="P94" s="26">
        <v>0</v>
      </c>
      <c r="Q94" s="57">
        <v>0</v>
      </c>
      <c r="R94" s="53">
        <v>1E-3</v>
      </c>
    </row>
    <row r="95" spans="1:18" ht="15">
      <c r="A95" s="46">
        <v>11</v>
      </c>
      <c r="B95" s="20" t="s">
        <v>144</v>
      </c>
      <c r="C95" s="62"/>
      <c r="D95" s="21">
        <v>131.63999999999999</v>
      </c>
      <c r="E95" s="22">
        <v>8.23</v>
      </c>
      <c r="F95" s="22">
        <v>8.23</v>
      </c>
      <c r="G95" s="22">
        <v>8.23</v>
      </c>
      <c r="H95" s="23">
        <v>8.23</v>
      </c>
      <c r="I95" s="201">
        <v>0.63400000000000001</v>
      </c>
      <c r="J95" s="24">
        <v>0.63400000000000001</v>
      </c>
      <c r="K95" s="24">
        <v>0.63400000000000001</v>
      </c>
      <c r="L95" s="202">
        <v>0.63400000000000001</v>
      </c>
      <c r="M95" s="25">
        <v>0</v>
      </c>
      <c r="N95" s="26">
        <v>0</v>
      </c>
      <c r="O95" s="26">
        <v>0</v>
      </c>
      <c r="P95" s="26">
        <v>0</v>
      </c>
      <c r="Q95" s="57">
        <v>0</v>
      </c>
      <c r="R95" s="53">
        <v>1E-3</v>
      </c>
    </row>
    <row r="96" spans="1:18" ht="15">
      <c r="A96" s="46">
        <v>12</v>
      </c>
      <c r="B96" s="20" t="s">
        <v>145</v>
      </c>
      <c r="C96" s="62"/>
      <c r="D96" s="21">
        <v>0</v>
      </c>
      <c r="E96" s="22"/>
      <c r="F96" s="22"/>
      <c r="G96" s="22"/>
      <c r="H96" s="23"/>
      <c r="I96" s="201"/>
      <c r="J96" s="24"/>
      <c r="K96" s="24"/>
      <c r="L96" s="202"/>
      <c r="M96" s="25"/>
      <c r="N96" s="26"/>
      <c r="O96" s="26"/>
      <c r="P96" s="26"/>
      <c r="Q96" s="57"/>
      <c r="R96" s="53"/>
    </row>
    <row r="97" spans="1:18" ht="15">
      <c r="A97" s="46">
        <v>13</v>
      </c>
      <c r="B97" s="20" t="s">
        <v>146</v>
      </c>
      <c r="C97" s="62" t="s">
        <v>160</v>
      </c>
      <c r="D97" s="21">
        <v>0</v>
      </c>
      <c r="E97" s="22">
        <v>6.28</v>
      </c>
      <c r="F97" s="22">
        <v>6.28</v>
      </c>
      <c r="G97" s="22">
        <v>6.28</v>
      </c>
      <c r="H97" s="23">
        <v>6.28</v>
      </c>
      <c r="I97" s="201">
        <v>0.63400000000000001</v>
      </c>
      <c r="J97" s="24">
        <v>0.63400000000000001</v>
      </c>
      <c r="K97" s="24">
        <v>0.63400000000000001</v>
      </c>
      <c r="L97" s="202">
        <v>0.63400000000000001</v>
      </c>
      <c r="M97" s="25">
        <v>0</v>
      </c>
      <c r="N97" s="26">
        <v>0</v>
      </c>
      <c r="O97" s="26">
        <v>0</v>
      </c>
      <c r="P97" s="26">
        <v>0</v>
      </c>
      <c r="Q97" s="57">
        <v>0</v>
      </c>
      <c r="R97" s="53">
        <v>1E-3</v>
      </c>
    </row>
    <row r="98" spans="1:18" ht="15">
      <c r="A98" s="46">
        <v>14</v>
      </c>
      <c r="B98" s="20" t="s">
        <v>147</v>
      </c>
      <c r="C98" s="62"/>
      <c r="D98" s="21">
        <v>156.96</v>
      </c>
      <c r="E98" s="22">
        <v>9.8000000000000007</v>
      </c>
      <c r="F98" s="22">
        <v>9.8000000000000007</v>
      </c>
      <c r="G98" s="22">
        <v>9.8000000000000007</v>
      </c>
      <c r="H98" s="23">
        <v>9.8000000000000007</v>
      </c>
      <c r="I98" s="201">
        <v>0.86099999999999999</v>
      </c>
      <c r="J98" s="24">
        <v>0.86099999999999999</v>
      </c>
      <c r="K98" s="24">
        <v>0.86099999999999999</v>
      </c>
      <c r="L98" s="202">
        <v>0.86099999999999999</v>
      </c>
      <c r="M98" s="25">
        <v>0</v>
      </c>
      <c r="N98" s="26">
        <v>0</v>
      </c>
      <c r="O98" s="26">
        <v>0</v>
      </c>
      <c r="P98" s="26">
        <v>0</v>
      </c>
      <c r="Q98" s="57">
        <v>0</v>
      </c>
      <c r="R98" s="53">
        <v>1E-3</v>
      </c>
    </row>
    <row r="99" spans="1:18" ht="15">
      <c r="A99" s="46">
        <v>15</v>
      </c>
      <c r="B99" s="20" t="s">
        <v>148</v>
      </c>
      <c r="C99" s="62" t="s">
        <v>160</v>
      </c>
      <c r="D99" s="21">
        <v>36</v>
      </c>
      <c r="E99" s="22">
        <v>16.010000000000002</v>
      </c>
      <c r="F99" s="22">
        <v>16.010000000000002</v>
      </c>
      <c r="G99" s="22">
        <v>16.010000000000002</v>
      </c>
      <c r="H99" s="23">
        <v>16.010000000000002</v>
      </c>
      <c r="I99" s="201">
        <v>0.86099999999999999</v>
      </c>
      <c r="J99" s="24">
        <v>0.86099999999999999</v>
      </c>
      <c r="K99" s="24">
        <v>0.86099999999999999</v>
      </c>
      <c r="L99" s="202">
        <v>0.86099999999999999</v>
      </c>
      <c r="M99" s="25">
        <v>0</v>
      </c>
      <c r="N99" s="26">
        <v>0</v>
      </c>
      <c r="O99" s="26">
        <v>0</v>
      </c>
      <c r="P99" s="26">
        <v>0</v>
      </c>
      <c r="Q99" s="57">
        <v>0</v>
      </c>
      <c r="R99" s="53">
        <v>1E-3</v>
      </c>
    </row>
    <row r="100" spans="1:18" ht="15.75" thickBot="1">
      <c r="A100" s="47">
        <v>16</v>
      </c>
      <c r="B100" s="27" t="s">
        <v>149</v>
      </c>
      <c r="C100" s="63" t="s">
        <v>160</v>
      </c>
      <c r="D100" s="28">
        <v>0</v>
      </c>
      <c r="E100" s="29">
        <v>7.47</v>
      </c>
      <c r="F100" s="29">
        <v>7.47</v>
      </c>
      <c r="G100" s="29">
        <v>7.47</v>
      </c>
      <c r="H100" s="30">
        <v>7.47</v>
      </c>
      <c r="I100" s="203">
        <v>0.86099999999999999</v>
      </c>
      <c r="J100" s="31">
        <v>0.86099999999999999</v>
      </c>
      <c r="K100" s="31">
        <v>0.86099999999999999</v>
      </c>
      <c r="L100" s="204">
        <v>0.86099999999999999</v>
      </c>
      <c r="M100" s="32">
        <v>0</v>
      </c>
      <c r="N100" s="33">
        <v>0</v>
      </c>
      <c r="O100" s="33">
        <v>0</v>
      </c>
      <c r="P100" s="33">
        <v>0</v>
      </c>
      <c r="Q100" s="58">
        <v>0</v>
      </c>
      <c r="R100" s="54">
        <v>1E-3</v>
      </c>
    </row>
    <row r="101" spans="1:18" ht="15">
      <c r="A101" s="45">
        <v>1</v>
      </c>
      <c r="B101" s="20" t="s">
        <v>150</v>
      </c>
      <c r="C101" s="62"/>
      <c r="D101" s="21">
        <v>41.88</v>
      </c>
      <c r="E101" s="22">
        <v>0.53</v>
      </c>
      <c r="F101" s="22">
        <v>0.53</v>
      </c>
      <c r="G101" s="22">
        <v>0.53</v>
      </c>
      <c r="H101" s="23">
        <v>0.53</v>
      </c>
      <c r="I101" s="199">
        <v>0.14899999999999999</v>
      </c>
      <c r="J101" s="17">
        <v>0.14899999999999999</v>
      </c>
      <c r="K101" s="17">
        <v>0.14899999999999999</v>
      </c>
      <c r="L101" s="200">
        <v>0.14899999999999999</v>
      </c>
      <c r="M101" s="25">
        <v>0</v>
      </c>
      <c r="N101" s="26">
        <v>0</v>
      </c>
      <c r="O101" s="26">
        <v>0</v>
      </c>
      <c r="P101" s="26">
        <v>0</v>
      </c>
      <c r="Q101" s="57">
        <v>0</v>
      </c>
      <c r="R101" s="53">
        <v>1E-3</v>
      </c>
    </row>
    <row r="102" spans="1:18" ht="15">
      <c r="A102" s="46">
        <v>2</v>
      </c>
      <c r="B102" s="20" t="s">
        <v>151</v>
      </c>
      <c r="C102" s="62"/>
      <c r="D102" s="21">
        <v>47.28</v>
      </c>
      <c r="E102" s="22">
        <v>0.78</v>
      </c>
      <c r="F102" s="22">
        <v>0.78</v>
      </c>
      <c r="G102" s="22">
        <v>0.78</v>
      </c>
      <c r="H102" s="23">
        <v>0.78</v>
      </c>
      <c r="I102" s="201">
        <v>0.19600000000000001</v>
      </c>
      <c r="J102" s="24">
        <v>0.19600000000000001</v>
      </c>
      <c r="K102" s="24">
        <v>0.19600000000000001</v>
      </c>
      <c r="L102" s="202">
        <v>0.19600000000000001</v>
      </c>
      <c r="M102" s="25">
        <v>0</v>
      </c>
      <c r="N102" s="26">
        <v>0</v>
      </c>
      <c r="O102" s="26">
        <v>0</v>
      </c>
      <c r="P102" s="26">
        <v>0</v>
      </c>
      <c r="Q102" s="57">
        <v>0</v>
      </c>
      <c r="R102" s="53">
        <v>1E-3</v>
      </c>
    </row>
    <row r="103" spans="1:18" ht="15">
      <c r="A103" s="46">
        <v>3</v>
      </c>
      <c r="B103" s="20" t="s">
        <v>152</v>
      </c>
      <c r="C103" s="62"/>
      <c r="D103" s="21">
        <v>56.76</v>
      </c>
      <c r="E103" s="22">
        <v>1.34</v>
      </c>
      <c r="F103" s="22">
        <v>1.34</v>
      </c>
      <c r="G103" s="22">
        <v>1.34</v>
      </c>
      <c r="H103" s="23">
        <v>1.34</v>
      </c>
      <c r="I103" s="201">
        <v>0.23899999999999999</v>
      </c>
      <c r="J103" s="24">
        <v>0.23899999999999999</v>
      </c>
      <c r="K103" s="24">
        <v>0.23899999999999999</v>
      </c>
      <c r="L103" s="202">
        <v>0.23899999999999999</v>
      </c>
      <c r="M103" s="25">
        <v>0</v>
      </c>
      <c r="N103" s="26">
        <v>0</v>
      </c>
      <c r="O103" s="26">
        <v>0</v>
      </c>
      <c r="P103" s="26">
        <v>0</v>
      </c>
      <c r="Q103" s="57">
        <v>0</v>
      </c>
      <c r="R103" s="53">
        <v>1E-3</v>
      </c>
    </row>
    <row r="104" spans="1:18" ht="15">
      <c r="A104" s="46">
        <v>4</v>
      </c>
      <c r="B104" s="20" t="s">
        <v>153</v>
      </c>
      <c r="C104" s="62"/>
      <c r="D104" s="21">
        <v>57.72</v>
      </c>
      <c r="E104" s="22">
        <v>1.87</v>
      </c>
      <c r="F104" s="22">
        <v>1.87</v>
      </c>
      <c r="G104" s="22">
        <v>1.87</v>
      </c>
      <c r="H104" s="23">
        <v>1.87</v>
      </c>
      <c r="I104" s="201">
        <v>0.41899999999999998</v>
      </c>
      <c r="J104" s="24">
        <v>0.41899999999999998</v>
      </c>
      <c r="K104" s="24">
        <v>0.41899999999999998</v>
      </c>
      <c r="L104" s="202">
        <v>0.41899999999999998</v>
      </c>
      <c r="M104" s="25">
        <v>0</v>
      </c>
      <c r="N104" s="26">
        <v>0</v>
      </c>
      <c r="O104" s="26">
        <v>0</v>
      </c>
      <c r="P104" s="26">
        <v>0</v>
      </c>
      <c r="Q104" s="57">
        <v>0</v>
      </c>
      <c r="R104" s="53">
        <v>1E-3</v>
      </c>
    </row>
    <row r="105" spans="1:18" ht="15">
      <c r="A105" s="46">
        <v>5</v>
      </c>
      <c r="B105" s="20" t="s">
        <v>154</v>
      </c>
      <c r="C105" s="62"/>
      <c r="D105" s="21">
        <v>61.44</v>
      </c>
      <c r="E105" s="22">
        <v>3.02</v>
      </c>
      <c r="F105" s="22">
        <v>3.02</v>
      </c>
      <c r="G105" s="22">
        <v>3.02</v>
      </c>
      <c r="H105" s="23">
        <v>3.02</v>
      </c>
      <c r="I105" s="201">
        <v>0.86599999999999999</v>
      </c>
      <c r="J105" s="24">
        <v>0.86599999999999999</v>
      </c>
      <c r="K105" s="24">
        <v>0.86599999999999999</v>
      </c>
      <c r="L105" s="202">
        <v>0.86599999999999999</v>
      </c>
      <c r="M105" s="25">
        <v>0</v>
      </c>
      <c r="N105" s="26">
        <v>0</v>
      </c>
      <c r="O105" s="26">
        <v>0</v>
      </c>
      <c r="P105" s="26">
        <v>0</v>
      </c>
      <c r="Q105" s="57">
        <v>0</v>
      </c>
      <c r="R105" s="53">
        <v>1E-3</v>
      </c>
    </row>
    <row r="106" spans="1:18" ht="15">
      <c r="A106" s="46">
        <v>6</v>
      </c>
      <c r="B106" s="20" t="s">
        <v>155</v>
      </c>
      <c r="C106" s="62" t="s">
        <v>160</v>
      </c>
      <c r="D106" s="21">
        <v>36</v>
      </c>
      <c r="E106" s="22">
        <v>5.3</v>
      </c>
      <c r="F106" s="22">
        <v>5.3</v>
      </c>
      <c r="G106" s="22">
        <v>5.3</v>
      </c>
      <c r="H106" s="23">
        <v>5.3</v>
      </c>
      <c r="I106" s="201">
        <v>0.86599999999999999</v>
      </c>
      <c r="J106" s="24">
        <v>0.86599999999999999</v>
      </c>
      <c r="K106" s="24">
        <v>0.86599999999999999</v>
      </c>
      <c r="L106" s="202">
        <v>0.86599999999999999</v>
      </c>
      <c r="M106" s="25">
        <v>0</v>
      </c>
      <c r="N106" s="26">
        <v>0</v>
      </c>
      <c r="O106" s="26">
        <v>0</v>
      </c>
      <c r="P106" s="26">
        <v>0</v>
      </c>
      <c r="Q106" s="57">
        <v>0</v>
      </c>
      <c r="R106" s="53">
        <v>1E-3</v>
      </c>
    </row>
    <row r="107" spans="1:18" ht="15.75" thickBot="1">
      <c r="A107" s="47">
        <v>7</v>
      </c>
      <c r="B107" s="27" t="s">
        <v>156</v>
      </c>
      <c r="C107" s="63" t="s">
        <v>160</v>
      </c>
      <c r="D107" s="28">
        <v>0</v>
      </c>
      <c r="E107" s="29">
        <v>2.88</v>
      </c>
      <c r="F107" s="29">
        <v>2.88</v>
      </c>
      <c r="G107" s="29">
        <v>2.88</v>
      </c>
      <c r="H107" s="30">
        <v>2.88</v>
      </c>
      <c r="I107" s="203">
        <v>0.86599999999999999</v>
      </c>
      <c r="J107" s="31">
        <v>0.86599999999999999</v>
      </c>
      <c r="K107" s="31">
        <v>0.86599999999999999</v>
      </c>
      <c r="L107" s="204">
        <v>0.86599999999999999</v>
      </c>
      <c r="M107" s="32">
        <v>0</v>
      </c>
      <c r="N107" s="33">
        <v>0</v>
      </c>
      <c r="O107" s="33">
        <v>0</v>
      </c>
      <c r="P107" s="33">
        <v>0</v>
      </c>
      <c r="Q107" s="58">
        <v>0</v>
      </c>
      <c r="R107" s="54">
        <v>1E-3</v>
      </c>
    </row>
    <row r="110" spans="1:18" ht="45">
      <c r="B110" s="215" t="s">
        <v>211</v>
      </c>
    </row>
  </sheetData>
  <mergeCells count="3">
    <mergeCell ref="D1:H1"/>
    <mergeCell ref="I1:L1"/>
    <mergeCell ref="M1:P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ECA-5445-4796-9D03-2E09844D17C5}">
  <sheetPr>
    <pageSetUpPr fitToPage="1"/>
  </sheetPr>
  <dimension ref="A1:R109"/>
  <sheetViews>
    <sheetView zoomScaleNormal="100" workbookViewId="0">
      <pane xSplit="2" ySplit="2" topLeftCell="C74" activePane="bottomRight" state="frozen"/>
      <selection activeCell="T23" sqref="T23"/>
      <selection pane="topRight" activeCell="T23" sqref="T23"/>
      <selection pane="bottomLeft" activeCell="T23" sqref="T23"/>
      <selection pane="bottomRight" activeCell="B109" sqref="B109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212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24.84</v>
      </c>
      <c r="E3" s="15">
        <v>0.52</v>
      </c>
      <c r="F3" s="15">
        <v>0.52</v>
      </c>
      <c r="G3" s="15">
        <v>0.52</v>
      </c>
      <c r="H3" s="16">
        <v>0.52</v>
      </c>
      <c r="I3" s="17">
        <v>6.2E-2</v>
      </c>
      <c r="J3" s="17">
        <v>6.2E-2</v>
      </c>
      <c r="K3" s="17">
        <v>6.2E-2</v>
      </c>
      <c r="L3" s="17">
        <v>6.2E-2</v>
      </c>
      <c r="M3" s="18">
        <v>0</v>
      </c>
      <c r="N3" s="19">
        <v>0</v>
      </c>
      <c r="O3" s="19">
        <v>0</v>
      </c>
      <c r="P3" s="19">
        <v>0</v>
      </c>
      <c r="Q3" s="56">
        <v>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38.880000000000003</v>
      </c>
      <c r="E4" s="22">
        <v>0.98</v>
      </c>
      <c r="F4" s="22">
        <v>0.98</v>
      </c>
      <c r="G4" s="22">
        <v>0.98</v>
      </c>
      <c r="H4" s="23">
        <v>0.98</v>
      </c>
      <c r="I4" s="24">
        <v>7.4999999999999997E-2</v>
      </c>
      <c r="J4" s="24">
        <v>7.4999999999999997E-2</v>
      </c>
      <c r="K4" s="24">
        <v>7.4999999999999997E-2</v>
      </c>
      <c r="L4" s="24">
        <v>7.4999999999999997E-2</v>
      </c>
      <c r="M4" s="25">
        <v>0</v>
      </c>
      <c r="N4" s="26">
        <v>0</v>
      </c>
      <c r="O4" s="26">
        <v>0</v>
      </c>
      <c r="P4" s="26">
        <v>0</v>
      </c>
      <c r="Q4" s="57">
        <v>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54.6</v>
      </c>
      <c r="E5" s="22">
        <v>1.72</v>
      </c>
      <c r="F5" s="22">
        <v>1.72</v>
      </c>
      <c r="G5" s="22">
        <v>1.72</v>
      </c>
      <c r="H5" s="23">
        <v>1.72</v>
      </c>
      <c r="I5" s="24">
        <v>9.4E-2</v>
      </c>
      <c r="J5" s="24">
        <v>9.4E-2</v>
      </c>
      <c r="K5" s="24">
        <v>9.4E-2</v>
      </c>
      <c r="L5" s="24">
        <v>9.4E-2</v>
      </c>
      <c r="M5" s="25">
        <v>0</v>
      </c>
      <c r="N5" s="26">
        <v>0</v>
      </c>
      <c r="O5" s="26">
        <v>0</v>
      </c>
      <c r="P5" s="26">
        <v>0</v>
      </c>
      <c r="Q5" s="57">
        <v>0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1.55</v>
      </c>
      <c r="F6" s="22">
        <v>1.55</v>
      </c>
      <c r="G6" s="22">
        <v>1.55</v>
      </c>
      <c r="H6" s="23">
        <v>1.55</v>
      </c>
      <c r="I6" s="24">
        <v>9.4E-2</v>
      </c>
      <c r="J6" s="24">
        <v>9.4E-2</v>
      </c>
      <c r="K6" s="24">
        <v>9.4E-2</v>
      </c>
      <c r="L6" s="24">
        <v>9.4E-2</v>
      </c>
      <c r="M6" s="25">
        <v>0</v>
      </c>
      <c r="N6" s="26">
        <v>0</v>
      </c>
      <c r="O6" s="26">
        <v>0</v>
      </c>
      <c r="P6" s="26">
        <v>0</v>
      </c>
      <c r="Q6" s="57">
        <v>0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55.08</v>
      </c>
      <c r="E7" s="22">
        <v>2.4700000000000002</v>
      </c>
      <c r="F7" s="22">
        <v>2.4700000000000002</v>
      </c>
      <c r="G7" s="22">
        <v>2.4700000000000002</v>
      </c>
      <c r="H7" s="23">
        <v>2.4700000000000002</v>
      </c>
      <c r="I7" s="24">
        <v>0.17699999999999999</v>
      </c>
      <c r="J7" s="24">
        <v>0.17699999999999999</v>
      </c>
      <c r="K7" s="24">
        <v>0.17699999999999999</v>
      </c>
      <c r="L7" s="24">
        <v>0.17699999999999999</v>
      </c>
      <c r="M7" s="25">
        <v>0</v>
      </c>
      <c r="N7" s="26">
        <v>0</v>
      </c>
      <c r="O7" s="26">
        <v>0</v>
      </c>
      <c r="P7" s="26">
        <v>0</v>
      </c>
      <c r="Q7" s="57">
        <v>0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2.58</v>
      </c>
      <c r="F8" s="22">
        <v>2.58</v>
      </c>
      <c r="G8" s="22">
        <v>2.58</v>
      </c>
      <c r="H8" s="23">
        <v>2.58</v>
      </c>
      <c r="I8" s="24">
        <v>0.17699999999999999</v>
      </c>
      <c r="J8" s="24">
        <v>0.17699999999999999</v>
      </c>
      <c r="K8" s="24">
        <v>0.17699999999999999</v>
      </c>
      <c r="L8" s="24">
        <v>0.17699999999999999</v>
      </c>
      <c r="M8" s="25">
        <v>0</v>
      </c>
      <c r="N8" s="26">
        <v>0</v>
      </c>
      <c r="O8" s="26">
        <v>0</v>
      </c>
      <c r="P8" s="26">
        <v>0</v>
      </c>
      <c r="Q8" s="57">
        <v>0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49.56</v>
      </c>
      <c r="E9" s="22">
        <v>3.78</v>
      </c>
      <c r="F9" s="22">
        <v>3.78</v>
      </c>
      <c r="G9" s="22">
        <v>3.78</v>
      </c>
      <c r="H9" s="23">
        <v>3.78</v>
      </c>
      <c r="I9" s="24">
        <v>0.35699999999999998</v>
      </c>
      <c r="J9" s="24">
        <v>0.35699999999999998</v>
      </c>
      <c r="K9" s="24">
        <v>0.35699999999999998</v>
      </c>
      <c r="L9" s="24">
        <v>0.35699999999999998</v>
      </c>
      <c r="M9" s="25">
        <v>0</v>
      </c>
      <c r="N9" s="26">
        <v>0</v>
      </c>
      <c r="O9" s="26">
        <v>0</v>
      </c>
      <c r="P9" s="26">
        <v>0</v>
      </c>
      <c r="Q9" s="57">
        <v>0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36</v>
      </c>
      <c r="E10" s="22">
        <v>5.48</v>
      </c>
      <c r="F10" s="22">
        <v>5.48</v>
      </c>
      <c r="G10" s="22">
        <v>5.48</v>
      </c>
      <c r="H10" s="23">
        <v>5.48</v>
      </c>
      <c r="I10" s="24">
        <v>0.35699999999999998</v>
      </c>
      <c r="J10" s="24">
        <v>0.35699999999999998</v>
      </c>
      <c r="K10" s="24">
        <v>0.35699999999999998</v>
      </c>
      <c r="L10" s="24">
        <v>0.35699999999999998</v>
      </c>
      <c r="M10" s="25">
        <v>0</v>
      </c>
      <c r="N10" s="26">
        <v>0</v>
      </c>
      <c r="O10" s="26">
        <v>0</v>
      </c>
      <c r="P10" s="26">
        <v>0</v>
      </c>
      <c r="Q10" s="57">
        <v>0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3.36</v>
      </c>
      <c r="F11" s="29">
        <v>3.36</v>
      </c>
      <c r="G11" s="29">
        <v>3.36</v>
      </c>
      <c r="H11" s="30">
        <v>3.36</v>
      </c>
      <c r="I11" s="24">
        <v>0.35699999999999998</v>
      </c>
      <c r="J11" s="24">
        <v>0.35699999999999998</v>
      </c>
      <c r="K11" s="24">
        <v>0.35699999999999998</v>
      </c>
      <c r="L11" s="24">
        <v>0.35699999999999998</v>
      </c>
      <c r="M11" s="32">
        <v>0</v>
      </c>
      <c r="N11" s="33">
        <v>0</v>
      </c>
      <c r="O11" s="33">
        <v>0</v>
      </c>
      <c r="P11" s="26">
        <v>0</v>
      </c>
      <c r="Q11" s="58">
        <v>0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45.84</v>
      </c>
      <c r="E12" s="15">
        <v>0.74</v>
      </c>
      <c r="F12" s="15">
        <v>0.74</v>
      </c>
      <c r="G12" s="15">
        <v>0.74</v>
      </c>
      <c r="H12" s="16">
        <v>0.74</v>
      </c>
      <c r="I12" s="17">
        <v>0.106</v>
      </c>
      <c r="J12" s="17">
        <v>0.106</v>
      </c>
      <c r="K12" s="17">
        <v>0.106</v>
      </c>
      <c r="L12" s="17">
        <v>0.106</v>
      </c>
      <c r="M12" s="18">
        <v>0</v>
      </c>
      <c r="N12" s="19">
        <v>0</v>
      </c>
      <c r="O12" s="19">
        <v>0</v>
      </c>
      <c r="P12" s="19">
        <v>0</v>
      </c>
      <c r="Q12" s="56">
        <v>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54</v>
      </c>
      <c r="E13" s="22">
        <v>0.81</v>
      </c>
      <c r="F13" s="22">
        <v>0.81</v>
      </c>
      <c r="G13" s="22">
        <v>0.81</v>
      </c>
      <c r="H13" s="23">
        <v>0.81</v>
      </c>
      <c r="I13" s="24">
        <v>0.123</v>
      </c>
      <c r="J13" s="24">
        <v>0.123</v>
      </c>
      <c r="K13" s="24">
        <v>0.123</v>
      </c>
      <c r="L13" s="24">
        <v>0.123</v>
      </c>
      <c r="M13" s="25">
        <v>0</v>
      </c>
      <c r="N13" s="26">
        <v>0</v>
      </c>
      <c r="O13" s="26">
        <v>0</v>
      </c>
      <c r="P13" s="26">
        <v>0</v>
      </c>
      <c r="Q13" s="57">
        <v>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58.92</v>
      </c>
      <c r="E14" s="22">
        <v>1.67</v>
      </c>
      <c r="F14" s="22">
        <v>1.26</v>
      </c>
      <c r="G14" s="22">
        <v>1.92</v>
      </c>
      <c r="H14" s="23">
        <v>1.26</v>
      </c>
      <c r="I14" s="24">
        <v>0.16300000000000001</v>
      </c>
      <c r="J14" s="24">
        <v>0.16300000000000001</v>
      </c>
      <c r="K14" s="24">
        <v>0.16300000000000001</v>
      </c>
      <c r="L14" s="24">
        <v>0.16300000000000001</v>
      </c>
      <c r="M14" s="25">
        <v>0</v>
      </c>
      <c r="N14" s="26">
        <v>0</v>
      </c>
      <c r="O14" s="26">
        <v>0</v>
      </c>
      <c r="P14" s="26">
        <v>0</v>
      </c>
      <c r="Q14" s="57">
        <v>0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61.08</v>
      </c>
      <c r="E15" s="22">
        <v>1.8</v>
      </c>
      <c r="F15" s="22">
        <v>1.17</v>
      </c>
      <c r="G15" s="22">
        <v>2.34</v>
      </c>
      <c r="H15" s="23">
        <v>1.36</v>
      </c>
      <c r="I15" s="24">
        <v>0.28999999999999998</v>
      </c>
      <c r="J15" s="24">
        <v>0.28999999999999998</v>
      </c>
      <c r="K15" s="24">
        <v>0.28999999999999998</v>
      </c>
      <c r="L15" s="24">
        <v>0.28999999999999998</v>
      </c>
      <c r="M15" s="25">
        <v>0</v>
      </c>
      <c r="N15" s="26">
        <v>0</v>
      </c>
      <c r="O15" s="26">
        <v>0</v>
      </c>
      <c r="P15" s="26">
        <v>0</v>
      </c>
      <c r="Q15" s="57">
        <v>0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79.8</v>
      </c>
      <c r="E16" s="22">
        <v>3.96</v>
      </c>
      <c r="F16" s="22">
        <v>2.17</v>
      </c>
      <c r="G16" s="22">
        <v>4.97</v>
      </c>
      <c r="H16" s="23">
        <v>2.2999999999999998</v>
      </c>
      <c r="I16" s="24">
        <v>0.45800000000000002</v>
      </c>
      <c r="J16" s="24">
        <v>0.45800000000000002</v>
      </c>
      <c r="K16" s="24">
        <v>0.45800000000000002</v>
      </c>
      <c r="L16" s="24">
        <v>0.45800000000000002</v>
      </c>
      <c r="M16" s="25">
        <v>0</v>
      </c>
      <c r="N16" s="26">
        <v>0</v>
      </c>
      <c r="O16" s="26">
        <v>0</v>
      </c>
      <c r="P16" s="26">
        <v>0</v>
      </c>
      <c r="Q16" s="57">
        <v>0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36</v>
      </c>
      <c r="E17" s="22">
        <v>7.03</v>
      </c>
      <c r="F17" s="22">
        <v>7.03</v>
      </c>
      <c r="G17" s="22">
        <v>7.03</v>
      </c>
      <c r="H17" s="23">
        <v>7.03</v>
      </c>
      <c r="I17" s="24">
        <v>0.45800000000000002</v>
      </c>
      <c r="J17" s="24">
        <v>0.45800000000000002</v>
      </c>
      <c r="K17" s="24">
        <v>0.45800000000000002</v>
      </c>
      <c r="L17" s="24">
        <v>0.45800000000000002</v>
      </c>
      <c r="M17" s="25">
        <v>0</v>
      </c>
      <c r="N17" s="26">
        <v>0</v>
      </c>
      <c r="O17" s="26">
        <v>0</v>
      </c>
      <c r="P17" s="26">
        <v>0</v>
      </c>
      <c r="Q17" s="57">
        <v>0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4.03</v>
      </c>
      <c r="F18" s="22">
        <v>4.03</v>
      </c>
      <c r="G18" s="22">
        <v>4.03</v>
      </c>
      <c r="H18" s="23">
        <v>4.03</v>
      </c>
      <c r="I18" s="24">
        <v>0.45800000000000002</v>
      </c>
      <c r="J18" s="24">
        <v>0.45800000000000002</v>
      </c>
      <c r="K18" s="24">
        <v>0.45800000000000002</v>
      </c>
      <c r="L18" s="24">
        <v>0.45800000000000002</v>
      </c>
      <c r="M18" s="25">
        <v>0</v>
      </c>
      <c r="N18" s="26">
        <v>0</v>
      </c>
      <c r="O18" s="26">
        <v>0</v>
      </c>
      <c r="P18" s="26">
        <v>0</v>
      </c>
      <c r="Q18" s="57">
        <v>0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38.159999999999997</v>
      </c>
      <c r="E19" s="22">
        <v>1.08</v>
      </c>
      <c r="F19" s="22">
        <v>1.08</v>
      </c>
      <c r="G19" s="22">
        <v>1.08</v>
      </c>
      <c r="H19" s="23">
        <v>1.08</v>
      </c>
      <c r="I19" s="24">
        <v>0.10299999999999999</v>
      </c>
      <c r="J19" s="24">
        <v>0.10299999999999999</v>
      </c>
      <c r="K19" s="24">
        <v>0.10299999999999999</v>
      </c>
      <c r="L19" s="24">
        <v>0.10299999999999999</v>
      </c>
      <c r="M19" s="25">
        <v>0</v>
      </c>
      <c r="N19" s="26">
        <v>0</v>
      </c>
      <c r="O19" s="26">
        <v>0</v>
      </c>
      <c r="P19" s="26">
        <v>0</v>
      </c>
      <c r="Q19" s="57">
        <v>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55.92</v>
      </c>
      <c r="E20" s="22">
        <v>1.4</v>
      </c>
      <c r="F20" s="22">
        <v>1.1299999999999999</v>
      </c>
      <c r="G20" s="22">
        <v>1.56</v>
      </c>
      <c r="H20" s="23">
        <v>1.1299999999999999</v>
      </c>
      <c r="I20" s="24">
        <v>0.16200000000000001</v>
      </c>
      <c r="J20" s="24">
        <v>0.16200000000000001</v>
      </c>
      <c r="K20" s="24">
        <v>0.16200000000000001</v>
      </c>
      <c r="L20" s="24">
        <v>0.16200000000000001</v>
      </c>
      <c r="M20" s="25">
        <v>0</v>
      </c>
      <c r="N20" s="26">
        <v>0</v>
      </c>
      <c r="O20" s="26">
        <v>0</v>
      </c>
      <c r="P20" s="26">
        <v>0</v>
      </c>
      <c r="Q20" s="57">
        <v>0</v>
      </c>
      <c r="R20" s="53">
        <v>1.5</v>
      </c>
    </row>
    <row r="21" spans="1:18">
      <c r="A21" s="46">
        <v>10</v>
      </c>
      <c r="B21" s="20" t="s">
        <v>213</v>
      </c>
      <c r="C21" s="62" t="s">
        <v>160</v>
      </c>
      <c r="D21" s="21">
        <v>0</v>
      </c>
      <c r="E21" s="22">
        <v>1.4</v>
      </c>
      <c r="F21" s="22">
        <v>1.1299999999999999</v>
      </c>
      <c r="G21" s="22">
        <v>1.56</v>
      </c>
      <c r="H21" s="23">
        <v>1.1299999999999999</v>
      </c>
      <c r="I21" s="24">
        <v>0.16200000000000001</v>
      </c>
      <c r="J21" s="24">
        <v>0.16200000000000001</v>
      </c>
      <c r="K21" s="24">
        <v>0.16200000000000001</v>
      </c>
      <c r="L21" s="24">
        <v>0.16200000000000001</v>
      </c>
      <c r="M21" s="25"/>
      <c r="N21" s="26"/>
      <c r="O21" s="26"/>
      <c r="P21" s="26"/>
      <c r="Q21" s="57"/>
      <c r="R21" s="53"/>
    </row>
    <row r="22" spans="1:18">
      <c r="A22" s="46">
        <v>11</v>
      </c>
      <c r="B22" s="20" t="s">
        <v>82</v>
      </c>
      <c r="C22" s="62"/>
      <c r="D22" s="21">
        <v>54.96</v>
      </c>
      <c r="E22" s="22">
        <v>2.17</v>
      </c>
      <c r="F22" s="22">
        <v>1.79</v>
      </c>
      <c r="G22" s="22">
        <v>2.17</v>
      </c>
      <c r="H22" s="23">
        <v>1.79</v>
      </c>
      <c r="I22" s="24">
        <v>0.26400000000000001</v>
      </c>
      <c r="J22" s="24">
        <v>0.26400000000000001</v>
      </c>
      <c r="K22" s="24">
        <v>0.26400000000000001</v>
      </c>
      <c r="L22" s="24">
        <v>0.26400000000000001</v>
      </c>
      <c r="M22" s="25">
        <v>0</v>
      </c>
      <c r="N22" s="26">
        <v>0</v>
      </c>
      <c r="O22" s="26">
        <v>0</v>
      </c>
      <c r="P22" s="26">
        <v>0</v>
      </c>
      <c r="Q22" s="57">
        <v>0</v>
      </c>
      <c r="R22" s="53">
        <v>1.5</v>
      </c>
    </row>
    <row r="23" spans="1:18">
      <c r="A23" s="46">
        <v>12</v>
      </c>
      <c r="B23" s="20" t="s">
        <v>214</v>
      </c>
      <c r="C23" s="62" t="s">
        <v>160</v>
      </c>
      <c r="D23" s="21">
        <v>0</v>
      </c>
      <c r="E23" s="22">
        <v>2.17</v>
      </c>
      <c r="F23" s="22">
        <v>1.79</v>
      </c>
      <c r="G23" s="22">
        <v>2.17</v>
      </c>
      <c r="H23" s="23">
        <v>1.79</v>
      </c>
      <c r="I23" s="24">
        <v>0.26400000000000001</v>
      </c>
      <c r="J23" s="24">
        <v>0.26400000000000001</v>
      </c>
      <c r="K23" s="24">
        <v>0.26400000000000001</v>
      </c>
      <c r="L23" s="24">
        <v>0.26400000000000001</v>
      </c>
      <c r="M23" s="25"/>
      <c r="N23" s="26"/>
      <c r="O23" s="26"/>
      <c r="P23" s="26"/>
      <c r="Q23" s="57"/>
      <c r="R23" s="53"/>
    </row>
    <row r="24" spans="1:18">
      <c r="A24" s="46">
        <v>13</v>
      </c>
      <c r="B24" s="20" t="s">
        <v>83</v>
      </c>
      <c r="C24" s="62"/>
      <c r="D24" s="21">
        <v>62.28</v>
      </c>
      <c r="E24" s="22">
        <v>2.99</v>
      </c>
      <c r="F24" s="22">
        <v>2.52</v>
      </c>
      <c r="G24" s="22">
        <v>3.54</v>
      </c>
      <c r="H24" s="23">
        <v>2.52</v>
      </c>
      <c r="I24" s="24">
        <v>0.35699999999999998</v>
      </c>
      <c r="J24" s="24">
        <v>0.35699999999999998</v>
      </c>
      <c r="K24" s="24">
        <v>0.35699999999999998</v>
      </c>
      <c r="L24" s="24">
        <v>0.35699999999999998</v>
      </c>
      <c r="M24" s="25">
        <v>0</v>
      </c>
      <c r="N24" s="26">
        <v>0</v>
      </c>
      <c r="O24" s="26">
        <v>0</v>
      </c>
      <c r="P24" s="26">
        <v>0</v>
      </c>
      <c r="Q24" s="57">
        <v>0</v>
      </c>
      <c r="R24" s="53">
        <v>1.5</v>
      </c>
    </row>
    <row r="25" spans="1:18">
      <c r="A25" s="46">
        <v>14</v>
      </c>
      <c r="B25" s="20" t="s">
        <v>84</v>
      </c>
      <c r="C25" s="62" t="s">
        <v>160</v>
      </c>
      <c r="D25" s="21">
        <v>36</v>
      </c>
      <c r="E25" s="22">
        <v>4.67</v>
      </c>
      <c r="F25" s="22">
        <v>4.67</v>
      </c>
      <c r="G25" s="22">
        <v>4.67</v>
      </c>
      <c r="H25" s="23">
        <v>4.67</v>
      </c>
      <c r="I25" s="24">
        <v>0.35699999999999998</v>
      </c>
      <c r="J25" s="24">
        <v>0.35699999999999998</v>
      </c>
      <c r="K25" s="24">
        <v>0.35699999999999998</v>
      </c>
      <c r="L25" s="24">
        <v>0.35699999999999998</v>
      </c>
      <c r="M25" s="25">
        <v>0</v>
      </c>
      <c r="N25" s="26">
        <v>0</v>
      </c>
      <c r="O25" s="26">
        <v>0</v>
      </c>
      <c r="P25" s="26">
        <v>0</v>
      </c>
      <c r="Q25" s="57">
        <v>0</v>
      </c>
      <c r="R25" s="53">
        <v>1.5</v>
      </c>
    </row>
    <row r="26" spans="1:18" ht="15.75" thickBot="1">
      <c r="A26" s="47">
        <v>15</v>
      </c>
      <c r="B26" s="27" t="s">
        <v>85</v>
      </c>
      <c r="C26" s="63" t="s">
        <v>160</v>
      </c>
      <c r="D26" s="28">
        <v>0</v>
      </c>
      <c r="E26" s="29">
        <v>2.97</v>
      </c>
      <c r="F26" s="29">
        <v>2.97</v>
      </c>
      <c r="G26" s="29">
        <v>2.97</v>
      </c>
      <c r="H26" s="30">
        <v>2.97</v>
      </c>
      <c r="I26" s="24">
        <v>0.35699999999999998</v>
      </c>
      <c r="J26" s="24">
        <v>0.35699999999999998</v>
      </c>
      <c r="K26" s="24">
        <v>0.35699999999999998</v>
      </c>
      <c r="L26" s="24">
        <v>0.35699999999999998</v>
      </c>
      <c r="M26" s="32">
        <v>0</v>
      </c>
      <c r="N26" s="33">
        <v>0</v>
      </c>
      <c r="O26" s="33">
        <v>0</v>
      </c>
      <c r="P26" s="33">
        <v>0</v>
      </c>
      <c r="Q26" s="58">
        <v>0</v>
      </c>
      <c r="R26" s="54">
        <v>1.5</v>
      </c>
    </row>
    <row r="27" spans="1:18">
      <c r="A27" s="45">
        <v>1</v>
      </c>
      <c r="B27" s="13" t="s">
        <v>86</v>
      </c>
      <c r="C27" s="61"/>
      <c r="D27" s="14">
        <v>30</v>
      </c>
      <c r="E27" s="15">
        <v>0.44</v>
      </c>
      <c r="F27" s="15">
        <v>0.44</v>
      </c>
      <c r="G27" s="15">
        <v>0.44</v>
      </c>
      <c r="H27" s="16">
        <v>0.44</v>
      </c>
      <c r="I27" s="17">
        <v>0.16200000000000001</v>
      </c>
      <c r="J27" s="17">
        <v>0.16200000000000001</v>
      </c>
      <c r="K27" s="17">
        <v>0.16200000000000001</v>
      </c>
      <c r="L27" s="17">
        <v>0.16200000000000001</v>
      </c>
      <c r="M27" s="18">
        <v>0</v>
      </c>
      <c r="N27" s="19">
        <v>0</v>
      </c>
      <c r="O27" s="19">
        <v>0</v>
      </c>
      <c r="P27" s="19">
        <v>0</v>
      </c>
      <c r="Q27" s="56">
        <v>0</v>
      </c>
      <c r="R27" s="52">
        <v>1.5</v>
      </c>
    </row>
    <row r="28" spans="1:18">
      <c r="A28" s="46">
        <v>2</v>
      </c>
      <c r="B28" s="20" t="s">
        <v>87</v>
      </c>
      <c r="C28" s="62"/>
      <c r="D28" s="21">
        <v>37.020000000000003</v>
      </c>
      <c r="E28" s="22">
        <v>0.67</v>
      </c>
      <c r="F28" s="22">
        <v>0.67</v>
      </c>
      <c r="G28" s="22">
        <v>0.67</v>
      </c>
      <c r="H28" s="23">
        <v>0.67</v>
      </c>
      <c r="I28" s="24">
        <v>0.16500000000000001</v>
      </c>
      <c r="J28" s="24">
        <v>0.16500000000000001</v>
      </c>
      <c r="K28" s="24">
        <v>0.16500000000000001</v>
      </c>
      <c r="L28" s="24">
        <v>0.16500000000000001</v>
      </c>
      <c r="M28" s="25">
        <v>0</v>
      </c>
      <c r="N28" s="26">
        <v>0</v>
      </c>
      <c r="O28" s="26">
        <v>0</v>
      </c>
      <c r="P28" s="26">
        <v>0</v>
      </c>
      <c r="Q28" s="57">
        <v>0</v>
      </c>
      <c r="R28" s="53">
        <v>1.5</v>
      </c>
    </row>
    <row r="29" spans="1:18">
      <c r="A29" s="46">
        <v>3</v>
      </c>
      <c r="B29" s="20" t="s">
        <v>88</v>
      </c>
      <c r="C29" s="62"/>
      <c r="D29" s="21">
        <v>44.76</v>
      </c>
      <c r="E29" s="22">
        <v>0.92</v>
      </c>
      <c r="F29" s="22">
        <v>0.92</v>
      </c>
      <c r="G29" s="22">
        <v>0.92</v>
      </c>
      <c r="H29" s="23">
        <v>0.92</v>
      </c>
      <c r="I29" s="24">
        <v>0.183</v>
      </c>
      <c r="J29" s="24">
        <v>0.183</v>
      </c>
      <c r="K29" s="24">
        <v>0.183</v>
      </c>
      <c r="L29" s="24">
        <v>0.183</v>
      </c>
      <c r="M29" s="25">
        <v>0</v>
      </c>
      <c r="N29" s="26">
        <v>0</v>
      </c>
      <c r="O29" s="26">
        <v>0</v>
      </c>
      <c r="P29" s="26">
        <v>0</v>
      </c>
      <c r="Q29" s="57">
        <v>0</v>
      </c>
      <c r="R29" s="53">
        <v>1.5</v>
      </c>
    </row>
    <row r="30" spans="1:18">
      <c r="A30" s="46">
        <v>4</v>
      </c>
      <c r="B30" s="20" t="s">
        <v>89</v>
      </c>
      <c r="C30" s="62" t="s">
        <v>160</v>
      </c>
      <c r="D30" s="21">
        <v>0</v>
      </c>
      <c r="E30" s="22">
        <v>0.92</v>
      </c>
      <c r="F30" s="22">
        <v>0.92</v>
      </c>
      <c r="G30" s="22">
        <v>0.92</v>
      </c>
      <c r="H30" s="23">
        <v>0.92</v>
      </c>
      <c r="I30" s="24">
        <v>0.183</v>
      </c>
      <c r="J30" s="24">
        <v>0.183</v>
      </c>
      <c r="K30" s="24">
        <v>0.183</v>
      </c>
      <c r="L30" s="24">
        <v>0.183</v>
      </c>
      <c r="M30" s="25">
        <v>0</v>
      </c>
      <c r="N30" s="26">
        <v>0</v>
      </c>
      <c r="O30" s="26">
        <v>0</v>
      </c>
      <c r="P30" s="26">
        <v>0</v>
      </c>
      <c r="Q30" s="57">
        <v>0</v>
      </c>
      <c r="R30" s="53">
        <v>1.5</v>
      </c>
    </row>
    <row r="31" spans="1:18">
      <c r="A31" s="46">
        <v>5</v>
      </c>
      <c r="B31" s="20" t="s">
        <v>90</v>
      </c>
      <c r="C31" s="62"/>
      <c r="D31" s="21">
        <v>45.84</v>
      </c>
      <c r="E31" s="22">
        <v>1.57</v>
      </c>
      <c r="F31" s="22">
        <v>1.57</v>
      </c>
      <c r="G31" s="22">
        <v>1.57</v>
      </c>
      <c r="H31" s="23">
        <v>1.57</v>
      </c>
      <c r="I31" s="24">
        <v>0.27</v>
      </c>
      <c r="J31" s="24">
        <v>0.27</v>
      </c>
      <c r="K31" s="24">
        <v>0.27</v>
      </c>
      <c r="L31" s="24">
        <v>0.27</v>
      </c>
      <c r="M31" s="25">
        <v>0</v>
      </c>
      <c r="N31" s="26">
        <v>0</v>
      </c>
      <c r="O31" s="26">
        <v>0</v>
      </c>
      <c r="P31" s="26">
        <v>0</v>
      </c>
      <c r="Q31" s="57">
        <v>0</v>
      </c>
      <c r="R31" s="53">
        <v>1.5</v>
      </c>
    </row>
    <row r="32" spans="1:18">
      <c r="A32" s="46">
        <v>6</v>
      </c>
      <c r="B32" s="20" t="s">
        <v>91</v>
      </c>
      <c r="C32" s="62" t="s">
        <v>160</v>
      </c>
      <c r="D32" s="21">
        <v>0</v>
      </c>
      <c r="E32" s="22">
        <v>1.57</v>
      </c>
      <c r="F32" s="22">
        <v>1.57</v>
      </c>
      <c r="G32" s="22">
        <v>1.57</v>
      </c>
      <c r="H32" s="23">
        <v>1.57</v>
      </c>
      <c r="I32" s="24">
        <v>0.27</v>
      </c>
      <c r="J32" s="24">
        <v>0.27</v>
      </c>
      <c r="K32" s="24">
        <v>0.27</v>
      </c>
      <c r="L32" s="24">
        <v>0.27</v>
      </c>
      <c r="M32" s="25">
        <v>0</v>
      </c>
      <c r="N32" s="26">
        <v>0</v>
      </c>
      <c r="O32" s="26">
        <v>0</v>
      </c>
      <c r="P32" s="26">
        <v>0</v>
      </c>
      <c r="Q32" s="57">
        <v>0</v>
      </c>
      <c r="R32" s="53">
        <v>1.5</v>
      </c>
    </row>
    <row r="33" spans="1:18">
      <c r="A33" s="46">
        <v>7</v>
      </c>
      <c r="B33" s="20" t="s">
        <v>92</v>
      </c>
      <c r="C33" s="62"/>
      <c r="D33" s="21">
        <v>32.4</v>
      </c>
      <c r="E33" s="22">
        <v>3.84</v>
      </c>
      <c r="F33" s="22">
        <v>3.84</v>
      </c>
      <c r="G33" s="22">
        <v>3.84</v>
      </c>
      <c r="H33" s="23">
        <v>3.84</v>
      </c>
      <c r="I33" s="24">
        <v>0.309</v>
      </c>
      <c r="J33" s="24">
        <v>0.309</v>
      </c>
      <c r="K33" s="24">
        <v>0.309</v>
      </c>
      <c r="L33" s="24">
        <v>0.309</v>
      </c>
      <c r="M33" s="25">
        <v>0</v>
      </c>
      <c r="N33" s="26">
        <v>0</v>
      </c>
      <c r="O33" s="26">
        <v>0</v>
      </c>
      <c r="P33" s="26">
        <v>0</v>
      </c>
      <c r="Q33" s="57">
        <v>0</v>
      </c>
      <c r="R33" s="53">
        <v>1.5</v>
      </c>
    </row>
    <row r="34" spans="1:18">
      <c r="A34" s="46">
        <v>8</v>
      </c>
      <c r="B34" s="20" t="s">
        <v>93</v>
      </c>
      <c r="C34" s="62" t="s">
        <v>160</v>
      </c>
      <c r="D34" s="21">
        <v>36</v>
      </c>
      <c r="E34" s="22">
        <v>4.82</v>
      </c>
      <c r="F34" s="22">
        <v>4.82</v>
      </c>
      <c r="G34" s="22">
        <v>4.82</v>
      </c>
      <c r="H34" s="23">
        <v>4.82</v>
      </c>
      <c r="I34" s="24">
        <v>0.309</v>
      </c>
      <c r="J34" s="24">
        <v>0.309</v>
      </c>
      <c r="K34" s="24">
        <v>0.309</v>
      </c>
      <c r="L34" s="24">
        <v>0.309</v>
      </c>
      <c r="M34" s="25">
        <v>0</v>
      </c>
      <c r="N34" s="26">
        <v>0</v>
      </c>
      <c r="O34" s="26">
        <v>0</v>
      </c>
      <c r="P34" s="26">
        <v>0</v>
      </c>
      <c r="Q34" s="57">
        <v>0</v>
      </c>
      <c r="R34" s="53">
        <v>1.5</v>
      </c>
    </row>
    <row r="35" spans="1:18" ht="15.75" thickBot="1">
      <c r="A35" s="47">
        <v>9</v>
      </c>
      <c r="B35" s="27" t="s">
        <v>94</v>
      </c>
      <c r="C35" s="63" t="s">
        <v>160</v>
      </c>
      <c r="D35" s="28">
        <v>0</v>
      </c>
      <c r="E35" s="29">
        <v>3.84</v>
      </c>
      <c r="F35" s="29">
        <v>3.84</v>
      </c>
      <c r="G35" s="29">
        <v>3.84</v>
      </c>
      <c r="H35" s="30">
        <v>3.84</v>
      </c>
      <c r="I35" s="31">
        <v>0.309</v>
      </c>
      <c r="J35" s="31">
        <v>0.309</v>
      </c>
      <c r="K35" s="31">
        <v>0.309</v>
      </c>
      <c r="L35" s="31">
        <v>0.309</v>
      </c>
      <c r="M35" s="32">
        <v>0</v>
      </c>
      <c r="N35" s="33">
        <v>0</v>
      </c>
      <c r="O35" s="33">
        <v>0</v>
      </c>
      <c r="P35" s="33">
        <v>0</v>
      </c>
      <c r="Q35" s="58">
        <v>0</v>
      </c>
      <c r="R35" s="54">
        <v>1.5</v>
      </c>
    </row>
    <row r="36" spans="1:18">
      <c r="A36" s="45">
        <v>1</v>
      </c>
      <c r="B36" s="13" t="s">
        <v>95</v>
      </c>
      <c r="C36" s="61"/>
      <c r="D36" s="14">
        <v>19.2</v>
      </c>
      <c r="E36" s="15">
        <v>0.52</v>
      </c>
      <c r="F36" s="15">
        <v>0.51</v>
      </c>
      <c r="G36" s="15">
        <v>0.52</v>
      </c>
      <c r="H36" s="16">
        <v>0.51</v>
      </c>
      <c r="I36" s="199">
        <v>7.1999999999999995E-2</v>
      </c>
      <c r="J36" s="17">
        <v>7.1999999999999995E-2</v>
      </c>
      <c r="K36" s="17">
        <v>7.1999999999999995E-2</v>
      </c>
      <c r="L36" s="200">
        <v>7.1999999999999995E-2</v>
      </c>
      <c r="M36" s="18">
        <v>0</v>
      </c>
      <c r="N36" s="19">
        <v>0</v>
      </c>
      <c r="O36" s="19">
        <v>0</v>
      </c>
      <c r="P36" s="19">
        <v>0</v>
      </c>
      <c r="Q36" s="56">
        <v>0</v>
      </c>
      <c r="R36" s="52">
        <v>1.5</v>
      </c>
    </row>
    <row r="37" spans="1:18">
      <c r="A37" s="46">
        <v>2</v>
      </c>
      <c r="B37" s="20" t="s">
        <v>96</v>
      </c>
      <c r="C37" s="62"/>
      <c r="D37" s="21">
        <v>28.32</v>
      </c>
      <c r="E37" s="22">
        <v>0.78</v>
      </c>
      <c r="F37" s="22">
        <v>0.7</v>
      </c>
      <c r="G37" s="22">
        <v>0.82</v>
      </c>
      <c r="H37" s="23">
        <v>0.73</v>
      </c>
      <c r="I37" s="201">
        <v>9.2999999999999999E-2</v>
      </c>
      <c r="J37" s="24">
        <v>9.2999999999999999E-2</v>
      </c>
      <c r="K37" s="24">
        <v>9.2999999999999999E-2</v>
      </c>
      <c r="L37" s="202">
        <v>9.2999999999999999E-2</v>
      </c>
      <c r="M37" s="25">
        <v>0</v>
      </c>
      <c r="N37" s="26">
        <v>0</v>
      </c>
      <c r="O37" s="26">
        <v>0</v>
      </c>
      <c r="P37" s="26">
        <v>0</v>
      </c>
      <c r="Q37" s="57">
        <v>0</v>
      </c>
      <c r="R37" s="53">
        <v>1.5</v>
      </c>
    </row>
    <row r="38" spans="1:18">
      <c r="A38" s="46">
        <v>3</v>
      </c>
      <c r="B38" s="20" t="s">
        <v>97</v>
      </c>
      <c r="C38" s="62"/>
      <c r="D38" s="21">
        <v>43.56</v>
      </c>
      <c r="E38" s="22">
        <v>1.01</v>
      </c>
      <c r="F38" s="22">
        <v>0.81</v>
      </c>
      <c r="G38" s="22">
        <v>1.1299999999999999</v>
      </c>
      <c r="H38" s="23">
        <v>0.91</v>
      </c>
      <c r="I38" s="201">
        <v>0.13400000000000001</v>
      </c>
      <c r="J38" s="24">
        <v>0.13400000000000001</v>
      </c>
      <c r="K38" s="24">
        <v>0.13400000000000001</v>
      </c>
      <c r="L38" s="202">
        <v>0.13400000000000001</v>
      </c>
      <c r="M38" s="25">
        <v>0</v>
      </c>
      <c r="N38" s="26">
        <v>0</v>
      </c>
      <c r="O38" s="26">
        <v>0</v>
      </c>
      <c r="P38" s="26">
        <v>0</v>
      </c>
      <c r="Q38" s="57">
        <v>0</v>
      </c>
      <c r="R38" s="53">
        <v>1.5</v>
      </c>
    </row>
    <row r="39" spans="1:18">
      <c r="A39" s="46">
        <v>4</v>
      </c>
      <c r="B39" s="20" t="s">
        <v>98</v>
      </c>
      <c r="C39" s="62"/>
      <c r="D39" s="21">
        <v>49.08</v>
      </c>
      <c r="E39" s="22">
        <v>1.6</v>
      </c>
      <c r="F39" s="22">
        <v>1.56</v>
      </c>
      <c r="G39" s="22">
        <v>1.6</v>
      </c>
      <c r="H39" s="23">
        <v>1.56</v>
      </c>
      <c r="I39" s="201">
        <v>0.28499999999999998</v>
      </c>
      <c r="J39" s="24">
        <v>0.28499999999999998</v>
      </c>
      <c r="K39" s="24">
        <v>0.28499999999999998</v>
      </c>
      <c r="L39" s="202">
        <v>0.28499999999999998</v>
      </c>
      <c r="M39" s="25">
        <v>0</v>
      </c>
      <c r="N39" s="26">
        <v>0</v>
      </c>
      <c r="O39" s="26">
        <v>0</v>
      </c>
      <c r="P39" s="26">
        <v>0</v>
      </c>
      <c r="Q39" s="57">
        <v>0</v>
      </c>
      <c r="R39" s="53">
        <v>1.5</v>
      </c>
    </row>
    <row r="40" spans="1:18">
      <c r="A40" s="46">
        <v>5</v>
      </c>
      <c r="B40" s="20" t="s">
        <v>99</v>
      </c>
      <c r="C40" s="62"/>
      <c r="D40" s="21">
        <v>41.64</v>
      </c>
      <c r="E40" s="22">
        <v>3.61</v>
      </c>
      <c r="F40" s="22">
        <v>3.44</v>
      </c>
      <c r="G40" s="22">
        <v>3.84</v>
      </c>
      <c r="H40" s="23">
        <v>3.53</v>
      </c>
      <c r="I40" s="201">
        <v>0.35499999999999998</v>
      </c>
      <c r="J40" s="24">
        <v>0.35499999999999998</v>
      </c>
      <c r="K40" s="24">
        <v>0.35499999999999998</v>
      </c>
      <c r="L40" s="202">
        <v>0.35499999999999998</v>
      </c>
      <c r="M40" s="25">
        <v>0</v>
      </c>
      <c r="N40" s="26">
        <v>0</v>
      </c>
      <c r="O40" s="26">
        <v>0</v>
      </c>
      <c r="P40" s="26">
        <v>0</v>
      </c>
      <c r="Q40" s="57">
        <v>0</v>
      </c>
      <c r="R40" s="53">
        <v>1.5</v>
      </c>
    </row>
    <row r="41" spans="1:18">
      <c r="A41" s="46">
        <v>6</v>
      </c>
      <c r="B41" s="20" t="s">
        <v>100</v>
      </c>
      <c r="C41" s="62" t="s">
        <v>160</v>
      </c>
      <c r="D41" s="21">
        <v>36</v>
      </c>
      <c r="E41" s="22">
        <v>5</v>
      </c>
      <c r="F41" s="22">
        <v>5</v>
      </c>
      <c r="G41" s="22">
        <v>5</v>
      </c>
      <c r="H41" s="23">
        <v>5</v>
      </c>
      <c r="I41" s="201">
        <v>0.35499999999999998</v>
      </c>
      <c r="J41" s="24">
        <v>0.35499999999999998</v>
      </c>
      <c r="K41" s="24">
        <v>0.35499999999999998</v>
      </c>
      <c r="L41" s="202">
        <v>0.35499999999999998</v>
      </c>
      <c r="M41" s="25">
        <v>0</v>
      </c>
      <c r="N41" s="26">
        <v>0</v>
      </c>
      <c r="O41" s="26">
        <v>0</v>
      </c>
      <c r="P41" s="26">
        <v>0</v>
      </c>
      <c r="Q41" s="57">
        <v>0</v>
      </c>
      <c r="R41" s="53">
        <v>1.5</v>
      </c>
    </row>
    <row r="42" spans="1:18">
      <c r="A42" s="46">
        <v>7</v>
      </c>
      <c r="B42" s="20" t="s">
        <v>101</v>
      </c>
      <c r="C42" s="62" t="s">
        <v>160</v>
      </c>
      <c r="D42" s="21">
        <v>0</v>
      </c>
      <c r="E42" s="22">
        <v>2.74</v>
      </c>
      <c r="F42" s="22">
        <v>2.74</v>
      </c>
      <c r="G42" s="22">
        <v>2.74</v>
      </c>
      <c r="H42" s="23">
        <v>2.74</v>
      </c>
      <c r="I42" s="201">
        <v>0.35499999999999998</v>
      </c>
      <c r="J42" s="24">
        <v>0.35499999999999998</v>
      </c>
      <c r="K42" s="24">
        <v>0.35499999999999998</v>
      </c>
      <c r="L42" s="202">
        <v>0.35499999999999998</v>
      </c>
      <c r="M42" s="25">
        <v>0</v>
      </c>
      <c r="N42" s="26">
        <v>0</v>
      </c>
      <c r="O42" s="26">
        <v>0</v>
      </c>
      <c r="P42" s="26">
        <v>0</v>
      </c>
      <c r="Q42" s="57">
        <v>0</v>
      </c>
      <c r="R42" s="53">
        <v>1.5</v>
      </c>
    </row>
    <row r="43" spans="1:18">
      <c r="A43" s="46">
        <v>8</v>
      </c>
      <c r="B43" s="20" t="s">
        <v>102</v>
      </c>
      <c r="C43" s="62"/>
      <c r="D43" s="21">
        <v>30.72</v>
      </c>
      <c r="E43" s="22">
        <v>0.84</v>
      </c>
      <c r="F43" s="22">
        <v>0.7</v>
      </c>
      <c r="G43" s="22">
        <v>0.84</v>
      </c>
      <c r="H43" s="23">
        <v>0.7</v>
      </c>
      <c r="I43" s="201">
        <v>6.0999999999999999E-2</v>
      </c>
      <c r="J43" s="24">
        <v>6.0999999999999999E-2</v>
      </c>
      <c r="K43" s="24">
        <v>6.0999999999999999E-2</v>
      </c>
      <c r="L43" s="202">
        <v>6.0999999999999999E-2</v>
      </c>
      <c r="M43" s="25">
        <v>0</v>
      </c>
      <c r="N43" s="26">
        <v>0</v>
      </c>
      <c r="O43" s="26">
        <v>0</v>
      </c>
      <c r="P43" s="26">
        <v>0</v>
      </c>
      <c r="Q43" s="57">
        <v>0</v>
      </c>
      <c r="R43" s="53">
        <v>1.5</v>
      </c>
    </row>
    <row r="44" spans="1:18">
      <c r="A44" s="46">
        <v>9</v>
      </c>
      <c r="B44" s="20" t="s">
        <v>103</v>
      </c>
      <c r="C44" s="62"/>
      <c r="D44" s="21">
        <v>38.04</v>
      </c>
      <c r="E44" s="22">
        <v>1.37</v>
      </c>
      <c r="F44" s="22">
        <v>0.91</v>
      </c>
      <c r="G44" s="22">
        <v>1.37</v>
      </c>
      <c r="H44" s="23">
        <v>0.91</v>
      </c>
      <c r="I44" s="201">
        <v>8.5999999999999993E-2</v>
      </c>
      <c r="J44" s="24">
        <v>8.5999999999999993E-2</v>
      </c>
      <c r="K44" s="24">
        <v>8.5999999999999993E-2</v>
      </c>
      <c r="L44" s="202">
        <v>8.5999999999999993E-2</v>
      </c>
      <c r="M44" s="25">
        <v>0</v>
      </c>
      <c r="N44" s="26">
        <v>0</v>
      </c>
      <c r="O44" s="26">
        <v>0</v>
      </c>
      <c r="P44" s="26">
        <v>0</v>
      </c>
      <c r="Q44" s="57">
        <v>0</v>
      </c>
      <c r="R44" s="53">
        <v>1.5</v>
      </c>
    </row>
    <row r="45" spans="1:18">
      <c r="A45" s="46">
        <v>10</v>
      </c>
      <c r="B45" s="20" t="s">
        <v>104</v>
      </c>
      <c r="C45" s="62"/>
      <c r="D45" s="21">
        <v>39.96</v>
      </c>
      <c r="E45" s="22">
        <v>1.86</v>
      </c>
      <c r="F45" s="22">
        <v>1.03</v>
      </c>
      <c r="G45" s="22">
        <v>1.86</v>
      </c>
      <c r="H45" s="23">
        <v>1.03</v>
      </c>
      <c r="I45" s="201">
        <v>0.17599999999999999</v>
      </c>
      <c r="J45" s="24">
        <v>0.17599999999999999</v>
      </c>
      <c r="K45" s="24">
        <v>0.17599999999999999</v>
      </c>
      <c r="L45" s="202">
        <v>0.17599999999999999</v>
      </c>
      <c r="M45" s="25">
        <v>0</v>
      </c>
      <c r="N45" s="26">
        <v>0</v>
      </c>
      <c r="O45" s="26">
        <v>0</v>
      </c>
      <c r="P45" s="26">
        <v>0</v>
      </c>
      <c r="Q45" s="57">
        <v>0</v>
      </c>
      <c r="R45" s="53">
        <v>1.5</v>
      </c>
    </row>
    <row r="46" spans="1:18">
      <c r="A46" s="46">
        <v>11</v>
      </c>
      <c r="B46" s="20" t="s">
        <v>105</v>
      </c>
      <c r="C46" s="62"/>
      <c r="D46" s="21">
        <v>40.56</v>
      </c>
      <c r="E46" s="22">
        <v>2.25</v>
      </c>
      <c r="F46" s="22">
        <v>1.24</v>
      </c>
      <c r="G46" s="22">
        <v>2.25</v>
      </c>
      <c r="H46" s="23">
        <v>1.24</v>
      </c>
      <c r="I46" s="201">
        <v>0.314</v>
      </c>
      <c r="J46" s="24">
        <v>0.314</v>
      </c>
      <c r="K46" s="24">
        <v>0.314</v>
      </c>
      <c r="L46" s="202">
        <v>0.314</v>
      </c>
      <c r="M46" s="25">
        <v>0</v>
      </c>
      <c r="N46" s="26">
        <v>0</v>
      </c>
      <c r="O46" s="26">
        <v>0</v>
      </c>
      <c r="P46" s="26">
        <v>0</v>
      </c>
      <c r="Q46" s="57">
        <v>0</v>
      </c>
      <c r="R46" s="53">
        <v>1.5</v>
      </c>
    </row>
    <row r="47" spans="1:18">
      <c r="A47" s="46">
        <v>12</v>
      </c>
      <c r="B47" s="20" t="s">
        <v>106</v>
      </c>
      <c r="C47" s="62" t="s">
        <v>160</v>
      </c>
      <c r="D47" s="21">
        <v>36</v>
      </c>
      <c r="E47" s="22">
        <v>3.46</v>
      </c>
      <c r="F47" s="22">
        <v>3.46</v>
      </c>
      <c r="G47" s="22">
        <v>3.46</v>
      </c>
      <c r="H47" s="23">
        <v>3.46</v>
      </c>
      <c r="I47" s="201">
        <v>0.314</v>
      </c>
      <c r="J47" s="24">
        <v>0.314</v>
      </c>
      <c r="K47" s="24">
        <v>0.314</v>
      </c>
      <c r="L47" s="202">
        <v>0.314</v>
      </c>
      <c r="M47" s="25">
        <v>0</v>
      </c>
      <c r="N47" s="26">
        <v>0</v>
      </c>
      <c r="O47" s="26">
        <v>0</v>
      </c>
      <c r="P47" s="26">
        <v>0</v>
      </c>
      <c r="Q47" s="57">
        <v>0</v>
      </c>
      <c r="R47" s="53">
        <v>1.5</v>
      </c>
    </row>
    <row r="48" spans="1:18" ht="15.75" thickBot="1">
      <c r="A48" s="47">
        <v>13</v>
      </c>
      <c r="B48" s="27" t="s">
        <v>107</v>
      </c>
      <c r="C48" s="63" t="s">
        <v>160</v>
      </c>
      <c r="D48" s="28">
        <v>0</v>
      </c>
      <c r="E48" s="29">
        <v>3.09</v>
      </c>
      <c r="F48" s="29">
        <v>3.09</v>
      </c>
      <c r="G48" s="29">
        <v>3.09</v>
      </c>
      <c r="H48" s="30">
        <v>3.09</v>
      </c>
      <c r="I48" s="205">
        <v>0.314</v>
      </c>
      <c r="J48" s="31">
        <v>0.314</v>
      </c>
      <c r="K48" s="31">
        <v>0.314</v>
      </c>
      <c r="L48" s="204">
        <v>0.314</v>
      </c>
      <c r="M48" s="32">
        <v>0</v>
      </c>
      <c r="N48" s="33">
        <v>0</v>
      </c>
      <c r="O48" s="33">
        <v>0</v>
      </c>
      <c r="P48" s="33">
        <v>0</v>
      </c>
      <c r="Q48" s="58">
        <v>0</v>
      </c>
      <c r="R48" s="54">
        <v>1.5</v>
      </c>
    </row>
    <row r="49" spans="1:18">
      <c r="A49" s="45">
        <v>1</v>
      </c>
      <c r="B49" s="20" t="s">
        <v>108</v>
      </c>
      <c r="C49" s="62"/>
      <c r="D49" s="21">
        <v>29.52</v>
      </c>
      <c r="E49" s="22">
        <v>0.45</v>
      </c>
      <c r="F49" s="22">
        <v>0.35</v>
      </c>
      <c r="G49" s="22">
        <v>0.45</v>
      </c>
      <c r="H49" s="23">
        <v>0.35</v>
      </c>
      <c r="I49" s="24">
        <v>0.11700000000000001</v>
      </c>
      <c r="J49" s="24">
        <v>0.11700000000000001</v>
      </c>
      <c r="K49" s="24">
        <v>0.11700000000000001</v>
      </c>
      <c r="L49" s="24">
        <v>0.11700000000000001</v>
      </c>
      <c r="M49" s="25">
        <v>0</v>
      </c>
      <c r="N49" s="26">
        <v>0</v>
      </c>
      <c r="O49" s="26">
        <v>0</v>
      </c>
      <c r="P49" s="26">
        <v>0</v>
      </c>
      <c r="Q49" s="57">
        <v>0</v>
      </c>
      <c r="R49" s="53">
        <v>1.5</v>
      </c>
    </row>
    <row r="50" spans="1:18">
      <c r="A50" s="46">
        <v>2</v>
      </c>
      <c r="B50" s="20" t="s">
        <v>109</v>
      </c>
      <c r="C50" s="62"/>
      <c r="D50" s="21">
        <v>35.880000000000003</v>
      </c>
      <c r="E50" s="22">
        <v>0.82</v>
      </c>
      <c r="F50" s="22">
        <v>0.65</v>
      </c>
      <c r="G50" s="22">
        <v>0.82</v>
      </c>
      <c r="H50" s="23">
        <v>0.65</v>
      </c>
      <c r="I50" s="24">
        <v>0.11799999999999999</v>
      </c>
      <c r="J50" s="24">
        <v>0.11799999999999999</v>
      </c>
      <c r="K50" s="24">
        <v>0.11799999999999999</v>
      </c>
      <c r="L50" s="24">
        <v>0.11799999999999999</v>
      </c>
      <c r="M50" s="25">
        <v>0</v>
      </c>
      <c r="N50" s="26">
        <v>0</v>
      </c>
      <c r="O50" s="26">
        <v>0</v>
      </c>
      <c r="P50" s="26">
        <v>0</v>
      </c>
      <c r="Q50" s="57">
        <v>0</v>
      </c>
      <c r="R50" s="53">
        <v>1.5</v>
      </c>
    </row>
    <row r="51" spans="1:18">
      <c r="A51" s="46">
        <v>3</v>
      </c>
      <c r="B51" s="20" t="s">
        <v>110</v>
      </c>
      <c r="C51" s="62"/>
      <c r="D51" s="21">
        <v>40.92</v>
      </c>
      <c r="E51" s="22">
        <v>1.1299999999999999</v>
      </c>
      <c r="F51" s="22">
        <v>0.93</v>
      </c>
      <c r="G51" s="22">
        <v>1.1299999999999999</v>
      </c>
      <c r="H51" s="23">
        <v>0.93</v>
      </c>
      <c r="I51" s="24">
        <v>0.121</v>
      </c>
      <c r="J51" s="24">
        <v>0.121</v>
      </c>
      <c r="K51" s="24">
        <v>0.121</v>
      </c>
      <c r="L51" s="24">
        <v>0.121</v>
      </c>
      <c r="M51" s="25">
        <v>0</v>
      </c>
      <c r="N51" s="26">
        <v>0</v>
      </c>
      <c r="O51" s="26">
        <v>0</v>
      </c>
      <c r="P51" s="26">
        <v>0</v>
      </c>
      <c r="Q51" s="57">
        <v>0</v>
      </c>
      <c r="R51" s="53">
        <v>1.5</v>
      </c>
    </row>
    <row r="52" spans="1:18">
      <c r="A52" s="46">
        <v>4</v>
      </c>
      <c r="B52" s="20" t="s">
        <v>111</v>
      </c>
      <c r="C52" s="62"/>
      <c r="D52" s="21">
        <v>43.44</v>
      </c>
      <c r="E52" s="22">
        <v>1.93</v>
      </c>
      <c r="F52" s="22">
        <v>1.61</v>
      </c>
      <c r="G52" s="22">
        <v>1.93</v>
      </c>
      <c r="H52" s="23">
        <v>1.61</v>
      </c>
      <c r="I52" s="24">
        <v>0.21099999999999999</v>
      </c>
      <c r="J52" s="24">
        <v>0.21099999999999999</v>
      </c>
      <c r="K52" s="24">
        <v>0.21099999999999999</v>
      </c>
      <c r="L52" s="24">
        <v>0.21099999999999999</v>
      </c>
      <c r="M52" s="25">
        <v>0</v>
      </c>
      <c r="N52" s="26">
        <v>0</v>
      </c>
      <c r="O52" s="26">
        <v>0</v>
      </c>
      <c r="P52" s="26">
        <v>0</v>
      </c>
      <c r="Q52" s="57">
        <v>0</v>
      </c>
      <c r="R52" s="53">
        <v>1.5</v>
      </c>
    </row>
    <row r="53" spans="1:18">
      <c r="A53" s="46">
        <v>5</v>
      </c>
      <c r="B53" s="20" t="s">
        <v>112</v>
      </c>
      <c r="C53" s="62"/>
      <c r="D53" s="21">
        <v>44.28</v>
      </c>
      <c r="E53" s="22">
        <v>2.42</v>
      </c>
      <c r="F53" s="22">
        <v>2.42</v>
      </c>
      <c r="G53" s="22">
        <v>2.42</v>
      </c>
      <c r="H53" s="23">
        <v>2.42</v>
      </c>
      <c r="I53" s="24">
        <v>0.255</v>
      </c>
      <c r="J53" s="24">
        <v>0.255</v>
      </c>
      <c r="K53" s="24">
        <v>0.255</v>
      </c>
      <c r="L53" s="24">
        <v>0.255</v>
      </c>
      <c r="M53" s="25">
        <v>0</v>
      </c>
      <c r="N53" s="26">
        <v>0</v>
      </c>
      <c r="O53" s="26">
        <v>0</v>
      </c>
      <c r="P53" s="26">
        <v>0</v>
      </c>
      <c r="Q53" s="57">
        <v>0</v>
      </c>
      <c r="R53" s="53">
        <v>1.5</v>
      </c>
    </row>
    <row r="54" spans="1:18">
      <c r="A54" s="46">
        <v>6</v>
      </c>
      <c r="B54" s="20" t="s">
        <v>113</v>
      </c>
      <c r="C54" s="62" t="s">
        <v>160</v>
      </c>
      <c r="D54" s="21">
        <v>36</v>
      </c>
      <c r="E54" s="22">
        <v>4.38</v>
      </c>
      <c r="F54" s="22">
        <v>4.38</v>
      </c>
      <c r="G54" s="22">
        <v>4.38</v>
      </c>
      <c r="H54" s="23">
        <v>4.38</v>
      </c>
      <c r="I54" s="24">
        <v>0.255</v>
      </c>
      <c r="J54" s="24">
        <v>0.255</v>
      </c>
      <c r="K54" s="24">
        <v>0.255</v>
      </c>
      <c r="L54" s="24">
        <v>0.255</v>
      </c>
      <c r="M54" s="25">
        <v>0</v>
      </c>
      <c r="N54" s="26">
        <v>0</v>
      </c>
      <c r="O54" s="26">
        <v>0</v>
      </c>
      <c r="P54" s="26">
        <v>0</v>
      </c>
      <c r="Q54" s="57">
        <v>0</v>
      </c>
      <c r="R54" s="53">
        <v>1.5</v>
      </c>
    </row>
    <row r="55" spans="1:18" ht="15.75" thickBot="1">
      <c r="A55" s="47">
        <v>7</v>
      </c>
      <c r="B55" s="20" t="s">
        <v>114</v>
      </c>
      <c r="C55" s="62" t="s">
        <v>160</v>
      </c>
      <c r="D55" s="21">
        <v>0</v>
      </c>
      <c r="E55" s="22">
        <v>2.15</v>
      </c>
      <c r="F55" s="22">
        <v>2.15</v>
      </c>
      <c r="G55" s="22">
        <v>2.15</v>
      </c>
      <c r="H55" s="23">
        <v>2.15</v>
      </c>
      <c r="I55" s="24">
        <v>0.255</v>
      </c>
      <c r="J55" s="24">
        <v>0.255</v>
      </c>
      <c r="K55" s="24">
        <v>0.255</v>
      </c>
      <c r="L55" s="24">
        <v>0.255</v>
      </c>
      <c r="M55" s="25">
        <v>0</v>
      </c>
      <c r="N55" s="26">
        <v>0</v>
      </c>
      <c r="O55" s="26">
        <v>0</v>
      </c>
      <c r="P55" s="26">
        <v>0</v>
      </c>
      <c r="Q55" s="57">
        <v>0</v>
      </c>
      <c r="R55" s="53">
        <v>1.5</v>
      </c>
    </row>
    <row r="56" spans="1:18">
      <c r="A56" s="45">
        <v>1</v>
      </c>
      <c r="B56" s="34" t="s">
        <v>124</v>
      </c>
      <c r="C56" s="61"/>
      <c r="D56" s="14">
        <v>27.84</v>
      </c>
      <c r="E56" s="15">
        <v>0.5</v>
      </c>
      <c r="F56" s="15">
        <v>0.5</v>
      </c>
      <c r="G56" s="15">
        <v>0.5</v>
      </c>
      <c r="H56" s="16">
        <v>0.5</v>
      </c>
      <c r="I56" s="17">
        <v>0.1</v>
      </c>
      <c r="J56" s="17">
        <v>0.1</v>
      </c>
      <c r="K56" s="17">
        <v>0.1</v>
      </c>
      <c r="L56" s="17">
        <v>0.1</v>
      </c>
      <c r="M56" s="18">
        <v>0</v>
      </c>
      <c r="N56" s="19">
        <v>0</v>
      </c>
      <c r="O56" s="19">
        <v>0</v>
      </c>
      <c r="P56" s="19">
        <v>0</v>
      </c>
      <c r="Q56" s="56">
        <v>0</v>
      </c>
      <c r="R56" s="52">
        <v>1.5</v>
      </c>
    </row>
    <row r="57" spans="1:18">
      <c r="A57" s="46">
        <v>2</v>
      </c>
      <c r="B57" s="36" t="s">
        <v>125</v>
      </c>
      <c r="C57" s="62"/>
      <c r="D57" s="21">
        <v>33.119999999999997</v>
      </c>
      <c r="E57" s="22">
        <v>0.92</v>
      </c>
      <c r="F57" s="22">
        <v>0.92</v>
      </c>
      <c r="G57" s="22">
        <v>0.92</v>
      </c>
      <c r="H57" s="23">
        <v>0.92</v>
      </c>
      <c r="I57" s="24">
        <v>0.112</v>
      </c>
      <c r="J57" s="24">
        <v>0.112</v>
      </c>
      <c r="K57" s="24">
        <v>0.112</v>
      </c>
      <c r="L57" s="24">
        <v>0.112</v>
      </c>
      <c r="M57" s="25">
        <v>0</v>
      </c>
      <c r="N57" s="26">
        <v>0</v>
      </c>
      <c r="O57" s="26">
        <v>0</v>
      </c>
      <c r="P57" s="26">
        <v>0</v>
      </c>
      <c r="Q57" s="57">
        <v>0</v>
      </c>
      <c r="R57" s="53">
        <v>1.5</v>
      </c>
    </row>
    <row r="58" spans="1:18">
      <c r="A58" s="46">
        <v>3</v>
      </c>
      <c r="B58" s="36" t="s">
        <v>126</v>
      </c>
      <c r="C58" s="62"/>
      <c r="D58" s="21">
        <v>44.4</v>
      </c>
      <c r="E58" s="22">
        <v>1.44</v>
      </c>
      <c r="F58" s="22">
        <v>1.44</v>
      </c>
      <c r="G58" s="22">
        <v>1.44</v>
      </c>
      <c r="H58" s="23">
        <v>1.44</v>
      </c>
      <c r="I58" s="24">
        <v>0.122</v>
      </c>
      <c r="J58" s="24">
        <v>0.122</v>
      </c>
      <c r="K58" s="24">
        <v>0.122</v>
      </c>
      <c r="L58" s="24">
        <v>0.122</v>
      </c>
      <c r="M58" s="25">
        <v>0</v>
      </c>
      <c r="N58" s="26">
        <v>0</v>
      </c>
      <c r="O58" s="26">
        <v>0</v>
      </c>
      <c r="P58" s="26">
        <v>0</v>
      </c>
      <c r="Q58" s="57">
        <v>0</v>
      </c>
      <c r="R58" s="53">
        <v>1.5</v>
      </c>
    </row>
    <row r="59" spans="1:18">
      <c r="A59" s="46">
        <v>4</v>
      </c>
      <c r="B59" s="36" t="s">
        <v>52</v>
      </c>
      <c r="C59" s="62"/>
      <c r="D59" s="21">
        <v>45.24</v>
      </c>
      <c r="E59" s="22">
        <v>2.4900000000000002</v>
      </c>
      <c r="F59" s="22">
        <v>1.6</v>
      </c>
      <c r="G59" s="22">
        <v>2.4900000000000002</v>
      </c>
      <c r="H59" s="23">
        <v>1.6</v>
      </c>
      <c r="I59" s="24">
        <v>0.219</v>
      </c>
      <c r="J59" s="24">
        <v>0.219</v>
      </c>
      <c r="K59" s="24">
        <v>0.219</v>
      </c>
      <c r="L59" s="24">
        <v>0.219</v>
      </c>
      <c r="M59" s="25">
        <v>0</v>
      </c>
      <c r="N59" s="26">
        <v>0</v>
      </c>
      <c r="O59" s="26">
        <v>0</v>
      </c>
      <c r="P59" s="26">
        <v>0</v>
      </c>
      <c r="Q59" s="57">
        <v>0</v>
      </c>
      <c r="R59" s="53">
        <v>1.5</v>
      </c>
    </row>
    <row r="60" spans="1:18">
      <c r="A60" s="46">
        <v>5</v>
      </c>
      <c r="B60" s="36" t="s">
        <v>53</v>
      </c>
      <c r="C60" s="62" t="s">
        <v>160</v>
      </c>
      <c r="D60" s="21">
        <v>0</v>
      </c>
      <c r="E60" s="22">
        <v>2.2799999999999998</v>
      </c>
      <c r="F60" s="22">
        <v>1.53</v>
      </c>
      <c r="G60" s="22">
        <v>2.2799999999999998</v>
      </c>
      <c r="H60" s="23">
        <v>1.53</v>
      </c>
      <c r="I60" s="24">
        <v>0.219</v>
      </c>
      <c r="J60" s="24">
        <v>0.219</v>
      </c>
      <c r="K60" s="24">
        <v>0.219</v>
      </c>
      <c r="L60" s="24">
        <v>0.219</v>
      </c>
      <c r="M60" s="25">
        <v>0</v>
      </c>
      <c r="N60" s="26">
        <v>0</v>
      </c>
      <c r="O60" s="26">
        <v>0</v>
      </c>
      <c r="P60" s="26">
        <v>0</v>
      </c>
      <c r="Q60" s="57">
        <v>0</v>
      </c>
      <c r="R60" s="53">
        <v>1.5</v>
      </c>
    </row>
    <row r="61" spans="1:18">
      <c r="A61" s="46">
        <v>6</v>
      </c>
      <c r="B61" s="36" t="s">
        <v>54</v>
      </c>
      <c r="C61" s="62"/>
      <c r="D61" s="21">
        <v>47.52</v>
      </c>
      <c r="E61" s="22">
        <v>4.4400000000000004</v>
      </c>
      <c r="F61" s="22">
        <v>3.43</v>
      </c>
      <c r="G61" s="22">
        <v>4.4400000000000004</v>
      </c>
      <c r="H61" s="23">
        <v>3.43</v>
      </c>
      <c r="I61" s="24">
        <v>0.36899999999999999</v>
      </c>
      <c r="J61" s="24">
        <v>0.36899999999999999</v>
      </c>
      <c r="K61" s="24">
        <v>0.36899999999999999</v>
      </c>
      <c r="L61" s="24">
        <v>0.36899999999999999</v>
      </c>
      <c r="M61" s="25">
        <v>0</v>
      </c>
      <c r="N61" s="26">
        <v>0</v>
      </c>
      <c r="O61" s="26">
        <v>0</v>
      </c>
      <c r="P61" s="26">
        <v>0</v>
      </c>
      <c r="Q61" s="57">
        <v>0</v>
      </c>
      <c r="R61" s="53">
        <v>1.5</v>
      </c>
    </row>
    <row r="62" spans="1:18">
      <c r="A62" s="46">
        <v>7</v>
      </c>
      <c r="B62" s="36" t="s">
        <v>55</v>
      </c>
      <c r="C62" s="62" t="s">
        <v>160</v>
      </c>
      <c r="D62" s="21">
        <v>36</v>
      </c>
      <c r="E62" s="22">
        <v>5.66</v>
      </c>
      <c r="F62" s="22">
        <v>5.66</v>
      </c>
      <c r="G62" s="22">
        <v>5.66</v>
      </c>
      <c r="H62" s="23">
        <v>5.66</v>
      </c>
      <c r="I62" s="24">
        <v>0.36899999999999999</v>
      </c>
      <c r="J62" s="24">
        <v>0.36899999999999999</v>
      </c>
      <c r="K62" s="24">
        <v>0.36899999999999999</v>
      </c>
      <c r="L62" s="24">
        <v>0.36899999999999999</v>
      </c>
      <c r="M62" s="25">
        <v>0</v>
      </c>
      <c r="N62" s="26">
        <v>0</v>
      </c>
      <c r="O62" s="26">
        <v>0</v>
      </c>
      <c r="P62" s="26">
        <v>0</v>
      </c>
      <c r="Q62" s="57">
        <v>0</v>
      </c>
      <c r="R62" s="53">
        <v>1.5</v>
      </c>
    </row>
    <row r="63" spans="1:18">
      <c r="A63" s="46">
        <v>8</v>
      </c>
      <c r="B63" s="36" t="s">
        <v>56</v>
      </c>
      <c r="C63" s="62" t="s">
        <v>160</v>
      </c>
      <c r="D63" s="21">
        <v>0</v>
      </c>
      <c r="E63" s="22">
        <v>4.63</v>
      </c>
      <c r="F63" s="22">
        <v>2.68</v>
      </c>
      <c r="G63" s="22">
        <v>4.63</v>
      </c>
      <c r="H63" s="23">
        <v>2.68</v>
      </c>
      <c r="I63" s="24">
        <v>0.36899999999999999</v>
      </c>
      <c r="J63" s="24">
        <v>0.36899999999999999</v>
      </c>
      <c r="K63" s="24">
        <v>0.36899999999999999</v>
      </c>
      <c r="L63" s="24">
        <v>0.36899999999999999</v>
      </c>
      <c r="M63" s="25">
        <v>0</v>
      </c>
      <c r="N63" s="26">
        <v>0</v>
      </c>
      <c r="O63" s="26">
        <v>0</v>
      </c>
      <c r="P63" s="26">
        <v>0</v>
      </c>
      <c r="Q63" s="57">
        <v>0</v>
      </c>
      <c r="R63" s="53">
        <v>1.5</v>
      </c>
    </row>
    <row r="64" spans="1:18">
      <c r="A64" s="46">
        <v>9</v>
      </c>
      <c r="B64" s="36" t="s">
        <v>57</v>
      </c>
      <c r="C64" s="62" t="s">
        <v>160</v>
      </c>
      <c r="D64" s="21">
        <v>36</v>
      </c>
      <c r="E64" s="22">
        <v>6.36</v>
      </c>
      <c r="F64" s="22">
        <v>3.21</v>
      </c>
      <c r="G64" s="22">
        <v>6.36</v>
      </c>
      <c r="H64" s="23">
        <v>3.21</v>
      </c>
      <c r="I64" s="24">
        <v>0.36899999999999999</v>
      </c>
      <c r="J64" s="24">
        <v>0.36899999999999999</v>
      </c>
      <c r="K64" s="24">
        <v>0.36899999999999999</v>
      </c>
      <c r="L64" s="24">
        <v>0.36899999999999999</v>
      </c>
      <c r="M64" s="25">
        <v>0</v>
      </c>
      <c r="N64" s="26">
        <v>0</v>
      </c>
      <c r="O64" s="26">
        <v>0</v>
      </c>
      <c r="P64" s="26">
        <v>0</v>
      </c>
      <c r="Q64" s="57">
        <v>0</v>
      </c>
      <c r="R64" s="53">
        <v>1.5</v>
      </c>
    </row>
    <row r="65" spans="1:18">
      <c r="A65" s="46">
        <v>10</v>
      </c>
      <c r="B65" s="36" t="s">
        <v>127</v>
      </c>
      <c r="C65" s="62"/>
      <c r="D65" s="21">
        <v>34.56</v>
      </c>
      <c r="E65" s="22">
        <v>1.1200000000000001</v>
      </c>
      <c r="F65" s="22">
        <v>1.1200000000000001</v>
      </c>
      <c r="G65" s="22">
        <v>1.1200000000000001</v>
      </c>
      <c r="H65" s="23">
        <v>1.1200000000000001</v>
      </c>
      <c r="I65" s="24">
        <v>0.17299999999999999</v>
      </c>
      <c r="J65" s="24">
        <v>0.17299999999999999</v>
      </c>
      <c r="K65" s="24">
        <v>0.17299999999999999</v>
      </c>
      <c r="L65" s="24">
        <v>0.17299999999999999</v>
      </c>
      <c r="M65" s="25">
        <v>0</v>
      </c>
      <c r="N65" s="26">
        <v>0</v>
      </c>
      <c r="O65" s="26">
        <v>0</v>
      </c>
      <c r="P65" s="26">
        <v>0</v>
      </c>
      <c r="Q65" s="57">
        <v>0</v>
      </c>
      <c r="R65" s="53">
        <v>1.5</v>
      </c>
    </row>
    <row r="66" spans="1:18">
      <c r="A66" s="46">
        <v>11</v>
      </c>
      <c r="B66" s="36" t="s">
        <v>128</v>
      </c>
      <c r="C66" s="62"/>
      <c r="D66" s="21">
        <v>33</v>
      </c>
      <c r="E66" s="22">
        <v>2.14</v>
      </c>
      <c r="F66" s="22">
        <v>1.3</v>
      </c>
      <c r="G66" s="22">
        <v>2.14</v>
      </c>
      <c r="H66" s="23">
        <v>1.3</v>
      </c>
      <c r="I66" s="24">
        <v>0.22500000000000001</v>
      </c>
      <c r="J66" s="24">
        <v>0.22500000000000001</v>
      </c>
      <c r="K66" s="24">
        <v>0.22500000000000001</v>
      </c>
      <c r="L66" s="24">
        <v>0.22500000000000001</v>
      </c>
      <c r="M66" s="25">
        <v>0</v>
      </c>
      <c r="N66" s="26">
        <v>0</v>
      </c>
      <c r="O66" s="26">
        <v>0</v>
      </c>
      <c r="P66" s="26">
        <v>0</v>
      </c>
      <c r="Q66" s="57">
        <v>0</v>
      </c>
      <c r="R66" s="53">
        <v>1.5</v>
      </c>
    </row>
    <row r="67" spans="1:18">
      <c r="A67" s="46">
        <v>12</v>
      </c>
      <c r="B67" s="36" t="s">
        <v>58</v>
      </c>
      <c r="C67" s="62"/>
      <c r="D67" s="21">
        <v>41.04</v>
      </c>
      <c r="E67" s="22">
        <v>4.26</v>
      </c>
      <c r="F67" s="22">
        <v>3.18</v>
      </c>
      <c r="G67" s="22">
        <v>4.26</v>
      </c>
      <c r="H67" s="23">
        <v>3.18</v>
      </c>
      <c r="I67" s="24">
        <v>0.44900000000000001</v>
      </c>
      <c r="J67" s="24">
        <v>0.44900000000000001</v>
      </c>
      <c r="K67" s="24">
        <v>0.44900000000000001</v>
      </c>
      <c r="L67" s="24">
        <v>0.44900000000000001</v>
      </c>
      <c r="M67" s="25">
        <v>0</v>
      </c>
      <c r="N67" s="26">
        <v>0</v>
      </c>
      <c r="O67" s="26">
        <v>0</v>
      </c>
      <c r="P67" s="26">
        <v>0</v>
      </c>
      <c r="Q67" s="57">
        <v>0</v>
      </c>
      <c r="R67" s="53">
        <v>1.5</v>
      </c>
    </row>
    <row r="68" spans="1:18">
      <c r="A68" s="46">
        <v>13</v>
      </c>
      <c r="B68" s="36" t="s">
        <v>59</v>
      </c>
      <c r="C68" s="62" t="s">
        <v>160</v>
      </c>
      <c r="D68" s="21">
        <v>36</v>
      </c>
      <c r="E68" s="22">
        <v>4.41</v>
      </c>
      <c r="F68" s="22">
        <v>4.41</v>
      </c>
      <c r="G68" s="22">
        <v>4.41</v>
      </c>
      <c r="H68" s="23">
        <v>4.41</v>
      </c>
      <c r="I68" s="24">
        <v>0.44900000000000001</v>
      </c>
      <c r="J68" s="24">
        <v>0.44900000000000001</v>
      </c>
      <c r="K68" s="24">
        <v>0.44900000000000001</v>
      </c>
      <c r="L68" s="24">
        <v>0.44900000000000001</v>
      </c>
      <c r="M68" s="25">
        <v>0</v>
      </c>
      <c r="N68" s="26">
        <v>0</v>
      </c>
      <c r="O68" s="26">
        <v>0</v>
      </c>
      <c r="P68" s="26">
        <v>0</v>
      </c>
      <c r="Q68" s="57">
        <v>0</v>
      </c>
      <c r="R68" s="53">
        <v>1.5</v>
      </c>
    </row>
    <row r="69" spans="1:18">
      <c r="A69" s="46">
        <v>14</v>
      </c>
      <c r="B69" s="36" t="s">
        <v>60</v>
      </c>
      <c r="C69" s="62" t="s">
        <v>160</v>
      </c>
      <c r="D69" s="21">
        <v>0</v>
      </c>
      <c r="E69" s="22">
        <v>4.0599999999999996</v>
      </c>
      <c r="F69" s="22">
        <v>2.59</v>
      </c>
      <c r="G69" s="22">
        <v>4.0599999999999996</v>
      </c>
      <c r="H69" s="23">
        <v>2.59</v>
      </c>
      <c r="I69" s="24">
        <v>0.44900000000000001</v>
      </c>
      <c r="J69" s="24">
        <v>0.44900000000000001</v>
      </c>
      <c r="K69" s="24">
        <v>0.44900000000000001</v>
      </c>
      <c r="L69" s="24">
        <v>0.44900000000000001</v>
      </c>
      <c r="M69" s="25">
        <v>0</v>
      </c>
      <c r="N69" s="26">
        <v>0</v>
      </c>
      <c r="O69" s="26">
        <v>0</v>
      </c>
      <c r="P69" s="26">
        <v>0</v>
      </c>
      <c r="Q69" s="57">
        <v>0</v>
      </c>
      <c r="R69" s="53">
        <v>1.5</v>
      </c>
    </row>
    <row r="70" spans="1:18" ht="15.75" thickBot="1">
      <c r="A70" s="47">
        <v>15</v>
      </c>
      <c r="B70" s="38" t="s">
        <v>61</v>
      </c>
      <c r="C70" s="63" t="s">
        <v>160</v>
      </c>
      <c r="D70" s="28">
        <v>36</v>
      </c>
      <c r="E70" s="29">
        <v>5.13</v>
      </c>
      <c r="F70" s="29">
        <v>2.4700000000000002</v>
      </c>
      <c r="G70" s="29">
        <v>5.13</v>
      </c>
      <c r="H70" s="30">
        <v>2.4700000000000002</v>
      </c>
      <c r="I70" s="24">
        <v>0.44900000000000001</v>
      </c>
      <c r="J70" s="24">
        <v>0.44900000000000001</v>
      </c>
      <c r="K70" s="24">
        <v>0.44900000000000001</v>
      </c>
      <c r="L70" s="24">
        <v>0.44900000000000001</v>
      </c>
      <c r="M70" s="32">
        <v>0</v>
      </c>
      <c r="N70" s="33">
        <v>0</v>
      </c>
      <c r="O70" s="33">
        <v>0</v>
      </c>
      <c r="P70" s="33">
        <v>0</v>
      </c>
      <c r="Q70" s="58">
        <v>0</v>
      </c>
      <c r="R70" s="54">
        <v>1.5</v>
      </c>
    </row>
    <row r="71" spans="1:18">
      <c r="A71" s="45">
        <v>1</v>
      </c>
      <c r="B71" s="13" t="s">
        <v>129</v>
      </c>
      <c r="C71" s="61"/>
      <c r="D71" s="14">
        <v>28.56</v>
      </c>
      <c r="E71" s="15">
        <v>0.45</v>
      </c>
      <c r="F71" s="15">
        <v>0.32</v>
      </c>
      <c r="G71" s="15">
        <v>0.45</v>
      </c>
      <c r="H71" s="16">
        <v>0.32</v>
      </c>
      <c r="I71" s="17">
        <v>7.2999999999999995E-2</v>
      </c>
      <c r="J71" s="17">
        <v>7.2999999999999995E-2</v>
      </c>
      <c r="K71" s="17">
        <v>7.2999999999999995E-2</v>
      </c>
      <c r="L71" s="17">
        <v>7.2999999999999995E-2</v>
      </c>
      <c r="M71" s="18">
        <v>0</v>
      </c>
      <c r="N71" s="19">
        <v>0</v>
      </c>
      <c r="O71" s="19">
        <v>0</v>
      </c>
      <c r="P71" s="19">
        <v>0</v>
      </c>
      <c r="Q71" s="56">
        <v>0</v>
      </c>
      <c r="R71" s="52">
        <v>1.5</v>
      </c>
    </row>
    <row r="72" spans="1:18">
      <c r="A72" s="46">
        <v>2</v>
      </c>
      <c r="B72" s="20" t="s">
        <v>130</v>
      </c>
      <c r="C72" s="62"/>
      <c r="D72" s="21">
        <v>38.4</v>
      </c>
      <c r="E72" s="22">
        <v>0.65</v>
      </c>
      <c r="F72" s="22">
        <v>0.42</v>
      </c>
      <c r="G72" s="22">
        <v>0.65</v>
      </c>
      <c r="H72" s="23">
        <v>0.42</v>
      </c>
      <c r="I72" s="24">
        <v>0.14499999999999999</v>
      </c>
      <c r="J72" s="24">
        <v>0.14499999999999999</v>
      </c>
      <c r="K72" s="24">
        <v>0.14499999999999999</v>
      </c>
      <c r="L72" s="24">
        <v>0.14499999999999999</v>
      </c>
      <c r="M72" s="25">
        <v>0</v>
      </c>
      <c r="N72" s="26">
        <v>0</v>
      </c>
      <c r="O72" s="26">
        <v>0</v>
      </c>
      <c r="P72" s="26">
        <v>0</v>
      </c>
      <c r="Q72" s="57">
        <v>0</v>
      </c>
      <c r="R72" s="53">
        <v>1.5</v>
      </c>
    </row>
    <row r="73" spans="1:18">
      <c r="A73" s="46">
        <v>3</v>
      </c>
      <c r="B73" s="20" t="s">
        <v>131</v>
      </c>
      <c r="C73" s="62"/>
      <c r="D73" s="21">
        <v>44.28</v>
      </c>
      <c r="E73" s="22">
        <v>1.2</v>
      </c>
      <c r="F73" s="22">
        <v>0.87</v>
      </c>
      <c r="G73" s="22">
        <v>1.2</v>
      </c>
      <c r="H73" s="23">
        <v>0.87</v>
      </c>
      <c r="I73" s="24">
        <v>0.17599999999999999</v>
      </c>
      <c r="J73" s="24">
        <v>0.17599999999999999</v>
      </c>
      <c r="K73" s="24">
        <v>0.17599999999999999</v>
      </c>
      <c r="L73" s="24">
        <v>0.17599999999999999</v>
      </c>
      <c r="M73" s="25">
        <v>0</v>
      </c>
      <c r="N73" s="26">
        <v>0</v>
      </c>
      <c r="O73" s="26">
        <v>0</v>
      </c>
      <c r="P73" s="26">
        <v>0</v>
      </c>
      <c r="Q73" s="57">
        <v>0</v>
      </c>
      <c r="R73" s="53">
        <v>1.5</v>
      </c>
    </row>
    <row r="74" spans="1:18">
      <c r="A74" s="46">
        <v>4</v>
      </c>
      <c r="B74" s="20" t="s">
        <v>115</v>
      </c>
      <c r="C74" s="62"/>
      <c r="D74" s="21">
        <v>46.92</v>
      </c>
      <c r="E74" s="22">
        <v>2.08</v>
      </c>
      <c r="F74" s="22">
        <v>1.5</v>
      </c>
      <c r="G74" s="22">
        <v>2.08</v>
      </c>
      <c r="H74" s="23">
        <v>1.5</v>
      </c>
      <c r="I74" s="24">
        <v>0.32900000000000001</v>
      </c>
      <c r="J74" s="24">
        <v>0.32900000000000001</v>
      </c>
      <c r="K74" s="24">
        <v>0.32900000000000001</v>
      </c>
      <c r="L74" s="24">
        <v>0.32900000000000001</v>
      </c>
      <c r="M74" s="25">
        <v>0</v>
      </c>
      <c r="N74" s="26">
        <v>0</v>
      </c>
      <c r="O74" s="26">
        <v>0</v>
      </c>
      <c r="P74" s="26">
        <v>0</v>
      </c>
      <c r="Q74" s="57">
        <v>0</v>
      </c>
      <c r="R74" s="53">
        <v>1.5</v>
      </c>
    </row>
    <row r="75" spans="1:18">
      <c r="A75" s="46">
        <v>5</v>
      </c>
      <c r="B75" s="20" t="s">
        <v>116</v>
      </c>
      <c r="C75" s="62"/>
      <c r="D75" s="21">
        <v>45</v>
      </c>
      <c r="E75" s="22">
        <v>2.57</v>
      </c>
      <c r="F75" s="22">
        <v>1.83</v>
      </c>
      <c r="G75" s="22">
        <v>2.57</v>
      </c>
      <c r="H75" s="23">
        <v>1.83</v>
      </c>
      <c r="I75" s="24">
        <v>0.36699999999999999</v>
      </c>
      <c r="J75" s="24">
        <v>0.36699999999999999</v>
      </c>
      <c r="K75" s="24">
        <v>0.36699999999999999</v>
      </c>
      <c r="L75" s="24">
        <v>0.36699999999999999</v>
      </c>
      <c r="M75" s="25">
        <v>0</v>
      </c>
      <c r="N75" s="26">
        <v>0</v>
      </c>
      <c r="O75" s="26">
        <v>0</v>
      </c>
      <c r="P75" s="26">
        <v>0</v>
      </c>
      <c r="Q75" s="57">
        <v>0</v>
      </c>
      <c r="R75" s="53">
        <v>1.5</v>
      </c>
    </row>
    <row r="76" spans="1:18">
      <c r="A76" s="46">
        <v>6</v>
      </c>
      <c r="B76" s="20" t="s">
        <v>117</v>
      </c>
      <c r="C76" s="62" t="s">
        <v>160</v>
      </c>
      <c r="D76" s="21">
        <v>36</v>
      </c>
      <c r="E76" s="22">
        <v>4.33</v>
      </c>
      <c r="F76" s="22">
        <v>4.33</v>
      </c>
      <c r="G76" s="22">
        <v>4.33</v>
      </c>
      <c r="H76" s="23">
        <v>4.33</v>
      </c>
      <c r="I76" s="24">
        <v>0.36699999999999999</v>
      </c>
      <c r="J76" s="24">
        <v>0.36699999999999999</v>
      </c>
      <c r="K76" s="24">
        <v>0.36699999999999999</v>
      </c>
      <c r="L76" s="24">
        <v>0.36699999999999999</v>
      </c>
      <c r="M76" s="25">
        <v>0</v>
      </c>
      <c r="N76" s="26">
        <v>0</v>
      </c>
      <c r="O76" s="26">
        <v>0</v>
      </c>
      <c r="P76" s="26">
        <v>0</v>
      </c>
      <c r="Q76" s="57">
        <v>0</v>
      </c>
      <c r="R76" s="53">
        <v>1.5</v>
      </c>
    </row>
    <row r="77" spans="1:18">
      <c r="A77" s="46">
        <v>7</v>
      </c>
      <c r="B77" s="20" t="s">
        <v>118</v>
      </c>
      <c r="C77" s="62" t="s">
        <v>160</v>
      </c>
      <c r="D77" s="21">
        <v>0</v>
      </c>
      <c r="E77" s="22">
        <v>4.9000000000000004</v>
      </c>
      <c r="F77" s="22">
        <v>3.41</v>
      </c>
      <c r="G77" s="22">
        <v>4.9000000000000004</v>
      </c>
      <c r="H77" s="23">
        <v>3.41</v>
      </c>
      <c r="I77" s="24">
        <v>0.36699999999999999</v>
      </c>
      <c r="J77" s="24">
        <v>0.36699999999999999</v>
      </c>
      <c r="K77" s="24">
        <v>0.36699999999999999</v>
      </c>
      <c r="L77" s="24">
        <v>0.36699999999999999</v>
      </c>
      <c r="M77" s="25">
        <v>0</v>
      </c>
      <c r="N77" s="26">
        <v>0</v>
      </c>
      <c r="O77" s="26">
        <v>0</v>
      </c>
      <c r="P77" s="26">
        <v>0</v>
      </c>
      <c r="Q77" s="57">
        <v>0</v>
      </c>
      <c r="R77" s="53">
        <v>1.5</v>
      </c>
    </row>
    <row r="78" spans="1:18">
      <c r="A78" s="46">
        <v>8</v>
      </c>
      <c r="B78" s="20" t="s">
        <v>119</v>
      </c>
      <c r="C78" s="62" t="s">
        <v>160</v>
      </c>
      <c r="D78" s="21">
        <v>36</v>
      </c>
      <c r="E78" s="22">
        <v>5.04</v>
      </c>
      <c r="F78" s="22">
        <v>2.99</v>
      </c>
      <c r="G78" s="22">
        <v>5.04</v>
      </c>
      <c r="H78" s="23">
        <v>2.99</v>
      </c>
      <c r="I78" s="24">
        <v>0.36699999999999999</v>
      </c>
      <c r="J78" s="24">
        <v>0.36699999999999999</v>
      </c>
      <c r="K78" s="24">
        <v>0.36699999999999999</v>
      </c>
      <c r="L78" s="24">
        <v>0.36699999999999999</v>
      </c>
      <c r="M78" s="25">
        <v>0</v>
      </c>
      <c r="N78" s="26">
        <v>0</v>
      </c>
      <c r="O78" s="26">
        <v>0</v>
      </c>
      <c r="P78" s="26">
        <v>0</v>
      </c>
      <c r="Q78" s="57">
        <v>0</v>
      </c>
      <c r="R78" s="53">
        <v>1.5</v>
      </c>
    </row>
    <row r="79" spans="1:18">
      <c r="A79" s="46">
        <v>9</v>
      </c>
      <c r="B79" s="20" t="s">
        <v>132</v>
      </c>
      <c r="C79" s="62"/>
      <c r="D79" s="21">
        <v>31.68</v>
      </c>
      <c r="E79" s="22">
        <v>1.1499999999999999</v>
      </c>
      <c r="F79" s="22">
        <v>0.85</v>
      </c>
      <c r="G79" s="22">
        <v>1.1499999999999999</v>
      </c>
      <c r="H79" s="23">
        <v>0.85</v>
      </c>
      <c r="I79" s="24">
        <v>0.09</v>
      </c>
      <c r="J79" s="24">
        <v>0.09</v>
      </c>
      <c r="K79" s="24">
        <v>0.09</v>
      </c>
      <c r="L79" s="24">
        <v>0.09</v>
      </c>
      <c r="M79" s="25">
        <v>0</v>
      </c>
      <c r="N79" s="26">
        <v>0</v>
      </c>
      <c r="O79" s="26">
        <v>0</v>
      </c>
      <c r="P79" s="26">
        <v>0</v>
      </c>
      <c r="Q79" s="57">
        <v>0</v>
      </c>
      <c r="R79" s="53">
        <v>1.5</v>
      </c>
    </row>
    <row r="80" spans="1:18">
      <c r="A80" s="46">
        <v>10</v>
      </c>
      <c r="B80" s="20" t="s">
        <v>133</v>
      </c>
      <c r="C80" s="62"/>
      <c r="D80" s="21">
        <v>36.24</v>
      </c>
      <c r="E80" s="22">
        <v>1.91</v>
      </c>
      <c r="F80" s="22">
        <v>1.44</v>
      </c>
      <c r="G80" s="22">
        <v>1.91</v>
      </c>
      <c r="H80" s="23">
        <v>1.44</v>
      </c>
      <c r="I80" s="24">
        <v>0.114</v>
      </c>
      <c r="J80" s="24">
        <v>0.114</v>
      </c>
      <c r="K80" s="24">
        <v>0.114</v>
      </c>
      <c r="L80" s="24">
        <v>0.114</v>
      </c>
      <c r="M80" s="25">
        <v>0</v>
      </c>
      <c r="N80" s="26">
        <v>0</v>
      </c>
      <c r="O80" s="26">
        <v>0</v>
      </c>
      <c r="P80" s="26">
        <v>0</v>
      </c>
      <c r="Q80" s="57">
        <v>0</v>
      </c>
      <c r="R80" s="53">
        <v>1.5</v>
      </c>
    </row>
    <row r="81" spans="1:18">
      <c r="A81" s="46">
        <v>11</v>
      </c>
      <c r="B81" s="20" t="s">
        <v>120</v>
      </c>
      <c r="C81" s="62"/>
      <c r="D81" s="21">
        <v>44.76</v>
      </c>
      <c r="E81" s="22">
        <v>2.39</v>
      </c>
      <c r="F81" s="22">
        <v>1.83</v>
      </c>
      <c r="G81" s="22">
        <v>2.39</v>
      </c>
      <c r="H81" s="23">
        <v>1.83</v>
      </c>
      <c r="I81" s="24">
        <v>0.215</v>
      </c>
      <c r="J81" s="24">
        <v>0.215</v>
      </c>
      <c r="K81" s="24">
        <v>0.215</v>
      </c>
      <c r="L81" s="24">
        <v>0.215</v>
      </c>
      <c r="M81" s="25">
        <v>0</v>
      </c>
      <c r="N81" s="26">
        <v>0</v>
      </c>
      <c r="O81" s="26">
        <v>0</v>
      </c>
      <c r="P81" s="26">
        <v>0</v>
      </c>
      <c r="Q81" s="57">
        <v>0</v>
      </c>
      <c r="R81" s="53">
        <v>1.5</v>
      </c>
    </row>
    <row r="82" spans="1:18">
      <c r="A82" s="46">
        <v>12</v>
      </c>
      <c r="B82" s="20" t="s">
        <v>121</v>
      </c>
      <c r="C82" s="62"/>
      <c r="D82" s="21">
        <v>54.48</v>
      </c>
      <c r="E82" s="22">
        <v>3.69</v>
      </c>
      <c r="F82" s="22">
        <v>2.72</v>
      </c>
      <c r="G82" s="22">
        <v>3.69</v>
      </c>
      <c r="H82" s="23">
        <v>2.72</v>
      </c>
      <c r="I82" s="24">
        <v>0.38400000000000001</v>
      </c>
      <c r="J82" s="24">
        <v>0.38400000000000001</v>
      </c>
      <c r="K82" s="24">
        <v>0.38400000000000001</v>
      </c>
      <c r="L82" s="24">
        <v>0.38400000000000001</v>
      </c>
      <c r="M82" s="25">
        <v>0</v>
      </c>
      <c r="N82" s="26">
        <v>0</v>
      </c>
      <c r="O82" s="26">
        <v>0</v>
      </c>
      <c r="P82" s="26">
        <v>0</v>
      </c>
      <c r="Q82" s="57">
        <v>0</v>
      </c>
      <c r="R82" s="53">
        <v>1.5</v>
      </c>
    </row>
    <row r="83" spans="1:18">
      <c r="A83" s="46">
        <v>13</v>
      </c>
      <c r="B83" s="20" t="s">
        <v>122</v>
      </c>
      <c r="C83" s="62" t="s">
        <v>160</v>
      </c>
      <c r="D83" s="21">
        <v>36</v>
      </c>
      <c r="E83" s="22">
        <v>5.24</v>
      </c>
      <c r="F83" s="22">
        <v>5.24</v>
      </c>
      <c r="G83" s="22">
        <v>5.24</v>
      </c>
      <c r="H83" s="23">
        <v>5.24</v>
      </c>
      <c r="I83" s="24">
        <v>0.38400000000000001</v>
      </c>
      <c r="J83" s="24">
        <v>0.38400000000000001</v>
      </c>
      <c r="K83" s="24">
        <v>0.38400000000000001</v>
      </c>
      <c r="L83" s="24">
        <v>0.38400000000000001</v>
      </c>
      <c r="M83" s="25">
        <v>0</v>
      </c>
      <c r="N83" s="26">
        <v>0</v>
      </c>
      <c r="O83" s="26">
        <v>0</v>
      </c>
      <c r="P83" s="26">
        <v>0</v>
      </c>
      <c r="Q83" s="57">
        <v>0</v>
      </c>
      <c r="R83" s="53">
        <v>1.5</v>
      </c>
    </row>
    <row r="84" spans="1:18" ht="15.75" thickBot="1">
      <c r="A84" s="47">
        <v>14</v>
      </c>
      <c r="B84" s="27" t="s">
        <v>123</v>
      </c>
      <c r="C84" s="63" t="s">
        <v>160</v>
      </c>
      <c r="D84" s="28">
        <v>0</v>
      </c>
      <c r="E84" s="29">
        <v>2.72</v>
      </c>
      <c r="F84" s="29">
        <v>2.72</v>
      </c>
      <c r="G84" s="29">
        <v>2.72</v>
      </c>
      <c r="H84" s="30">
        <v>2.72</v>
      </c>
      <c r="I84" s="24">
        <v>0.38400000000000001</v>
      </c>
      <c r="J84" s="24">
        <v>0.38400000000000001</v>
      </c>
      <c r="K84" s="24">
        <v>0.38400000000000001</v>
      </c>
      <c r="L84" s="24">
        <v>0.38400000000000001</v>
      </c>
      <c r="M84" s="32">
        <v>0</v>
      </c>
      <c r="N84" s="33">
        <v>0</v>
      </c>
      <c r="O84" s="33">
        <v>0</v>
      </c>
      <c r="P84" s="33">
        <v>0</v>
      </c>
      <c r="Q84" s="58">
        <v>0</v>
      </c>
      <c r="R84" s="54">
        <v>1.5</v>
      </c>
    </row>
    <row r="85" spans="1:18">
      <c r="A85" s="45">
        <v>1</v>
      </c>
      <c r="B85" s="13" t="s">
        <v>134</v>
      </c>
      <c r="C85" s="61"/>
      <c r="D85" s="14">
        <v>12.84</v>
      </c>
      <c r="E85" s="15">
        <v>0.4</v>
      </c>
      <c r="F85" s="15">
        <v>0.3</v>
      </c>
      <c r="G85" s="15">
        <v>0.42</v>
      </c>
      <c r="H85" s="16">
        <v>0.31</v>
      </c>
      <c r="I85" s="199">
        <v>7.6999999999999999E-2</v>
      </c>
      <c r="J85" s="17">
        <v>7.6999999999999999E-2</v>
      </c>
      <c r="K85" s="17">
        <v>7.6999999999999999E-2</v>
      </c>
      <c r="L85" s="200">
        <v>7.6999999999999999E-2</v>
      </c>
      <c r="M85" s="18">
        <v>0</v>
      </c>
      <c r="N85" s="19">
        <v>0</v>
      </c>
      <c r="O85" s="19">
        <v>0</v>
      </c>
      <c r="P85" s="19">
        <v>0</v>
      </c>
      <c r="Q85" s="56">
        <v>0</v>
      </c>
      <c r="R85" s="52">
        <v>1.5</v>
      </c>
    </row>
    <row r="86" spans="1:18">
      <c r="A86" s="46">
        <v>2</v>
      </c>
      <c r="B86" s="20" t="s">
        <v>135</v>
      </c>
      <c r="C86" s="62"/>
      <c r="D86" s="21">
        <v>16.32</v>
      </c>
      <c r="E86" s="22">
        <v>0.59</v>
      </c>
      <c r="F86" s="22">
        <v>0.48</v>
      </c>
      <c r="G86" s="22">
        <v>0.62</v>
      </c>
      <c r="H86" s="23">
        <v>0.5</v>
      </c>
      <c r="I86" s="201">
        <v>0.09</v>
      </c>
      <c r="J86" s="24">
        <v>0.09</v>
      </c>
      <c r="K86" s="24">
        <v>0.09</v>
      </c>
      <c r="L86" s="202">
        <v>0.09</v>
      </c>
      <c r="M86" s="25">
        <v>0</v>
      </c>
      <c r="N86" s="26">
        <v>0</v>
      </c>
      <c r="O86" s="26">
        <v>0</v>
      </c>
      <c r="P86" s="26">
        <v>0</v>
      </c>
      <c r="Q86" s="57">
        <v>0</v>
      </c>
      <c r="R86" s="53">
        <v>1.5</v>
      </c>
    </row>
    <row r="87" spans="1:18">
      <c r="A87" s="46">
        <v>3</v>
      </c>
      <c r="B87" s="20" t="s">
        <v>136</v>
      </c>
      <c r="C87" s="62"/>
      <c r="D87" s="21">
        <v>23.64</v>
      </c>
      <c r="E87" s="22">
        <v>1</v>
      </c>
      <c r="F87" s="22">
        <v>0.77</v>
      </c>
      <c r="G87" s="22">
        <v>1.04</v>
      </c>
      <c r="H87" s="23">
        <v>0.8</v>
      </c>
      <c r="I87" s="201">
        <v>0.126</v>
      </c>
      <c r="J87" s="24">
        <v>0.126</v>
      </c>
      <c r="K87" s="24">
        <v>0.126</v>
      </c>
      <c r="L87" s="202">
        <v>0.126</v>
      </c>
      <c r="M87" s="25">
        <v>0</v>
      </c>
      <c r="N87" s="26">
        <v>0</v>
      </c>
      <c r="O87" s="26">
        <v>0</v>
      </c>
      <c r="P87" s="26">
        <v>0</v>
      </c>
      <c r="Q87" s="57">
        <v>0</v>
      </c>
      <c r="R87" s="53">
        <v>1.5</v>
      </c>
    </row>
    <row r="88" spans="1:18">
      <c r="A88" s="46">
        <v>4</v>
      </c>
      <c r="B88" s="20" t="s">
        <v>137</v>
      </c>
      <c r="C88" s="62"/>
      <c r="D88" s="21">
        <v>36.96</v>
      </c>
      <c r="E88" s="22">
        <v>1.63</v>
      </c>
      <c r="F88" s="22">
        <v>1.2</v>
      </c>
      <c r="G88" s="22">
        <v>1.66</v>
      </c>
      <c r="H88" s="23">
        <v>1.24</v>
      </c>
      <c r="I88" s="201">
        <v>0.19400000000000001</v>
      </c>
      <c r="J88" s="24">
        <v>0.19400000000000001</v>
      </c>
      <c r="K88" s="24">
        <v>0.19400000000000001</v>
      </c>
      <c r="L88" s="202">
        <v>0.19400000000000001</v>
      </c>
      <c r="M88" s="25">
        <v>0</v>
      </c>
      <c r="N88" s="26">
        <v>0</v>
      </c>
      <c r="O88" s="26">
        <v>0</v>
      </c>
      <c r="P88" s="26">
        <v>0</v>
      </c>
      <c r="Q88" s="57">
        <v>0</v>
      </c>
      <c r="R88" s="53">
        <v>1.5</v>
      </c>
    </row>
    <row r="89" spans="1:18">
      <c r="A89" s="46">
        <v>5</v>
      </c>
      <c r="B89" s="20" t="s">
        <v>141</v>
      </c>
      <c r="C89" s="62"/>
      <c r="D89" s="21">
        <v>40.08</v>
      </c>
      <c r="E89" s="22">
        <v>1.87</v>
      </c>
      <c r="F89" s="22">
        <v>1.53</v>
      </c>
      <c r="G89" s="22">
        <v>1.87</v>
      </c>
      <c r="H89" s="23">
        <v>1.53</v>
      </c>
      <c r="I89" s="201">
        <v>0.35199999999999998</v>
      </c>
      <c r="J89" s="24">
        <v>0.35199999999999998</v>
      </c>
      <c r="K89" s="24">
        <v>0.35199999999999998</v>
      </c>
      <c r="L89" s="202">
        <v>0.35199999999999998</v>
      </c>
      <c r="M89" s="25">
        <v>0</v>
      </c>
      <c r="N89" s="26">
        <v>0</v>
      </c>
      <c r="O89" s="26">
        <v>0</v>
      </c>
      <c r="P89" s="26">
        <v>0</v>
      </c>
      <c r="Q89" s="57">
        <v>0</v>
      </c>
      <c r="R89" s="53">
        <v>1.5</v>
      </c>
    </row>
    <row r="90" spans="1:18">
      <c r="A90" s="46">
        <v>6</v>
      </c>
      <c r="B90" s="20" t="s">
        <v>142</v>
      </c>
      <c r="C90" s="62"/>
      <c r="D90" s="21">
        <v>40.08</v>
      </c>
      <c r="E90" s="22">
        <v>1.78</v>
      </c>
      <c r="F90" s="22">
        <v>1.78</v>
      </c>
      <c r="G90" s="22">
        <v>1.78</v>
      </c>
      <c r="H90" s="23">
        <v>1.78</v>
      </c>
      <c r="I90" s="201">
        <v>0.35199999999999998</v>
      </c>
      <c r="J90" s="24">
        <v>0.35199999999999998</v>
      </c>
      <c r="K90" s="24">
        <v>0.35199999999999998</v>
      </c>
      <c r="L90" s="202">
        <v>0.35199999999999998</v>
      </c>
      <c r="M90" s="25">
        <v>0</v>
      </c>
      <c r="N90" s="26">
        <v>0</v>
      </c>
      <c r="O90" s="26">
        <v>0</v>
      </c>
      <c r="P90" s="26">
        <v>0</v>
      </c>
      <c r="Q90" s="57">
        <v>0</v>
      </c>
      <c r="R90" s="53">
        <v>1.5</v>
      </c>
    </row>
    <row r="91" spans="1:18">
      <c r="A91" s="46">
        <v>7</v>
      </c>
      <c r="B91" s="20" t="s">
        <v>140</v>
      </c>
      <c r="C91" s="62" t="s">
        <v>160</v>
      </c>
      <c r="D91" s="21">
        <v>36</v>
      </c>
      <c r="E91" s="22">
        <v>3.61</v>
      </c>
      <c r="F91" s="22">
        <v>1.93</v>
      </c>
      <c r="G91" s="22">
        <v>3.61</v>
      </c>
      <c r="H91" s="23">
        <v>1.93</v>
      </c>
      <c r="I91" s="201">
        <v>0.35199999999999998</v>
      </c>
      <c r="J91" s="24">
        <v>0.35199999999999998</v>
      </c>
      <c r="K91" s="24">
        <v>0.35199999999999998</v>
      </c>
      <c r="L91" s="202">
        <v>0.35199999999999998</v>
      </c>
      <c r="M91" s="25">
        <v>0</v>
      </c>
      <c r="N91" s="26">
        <v>0</v>
      </c>
      <c r="O91" s="26">
        <v>0</v>
      </c>
      <c r="P91" s="26">
        <v>0</v>
      </c>
      <c r="Q91" s="57">
        <v>0</v>
      </c>
      <c r="R91" s="53">
        <v>1.5</v>
      </c>
    </row>
    <row r="92" spans="1:18">
      <c r="A92" s="46">
        <v>8</v>
      </c>
      <c r="B92" s="20" t="s">
        <v>138</v>
      </c>
      <c r="C92" s="62" t="s">
        <v>160</v>
      </c>
      <c r="D92" s="21">
        <v>36</v>
      </c>
      <c r="E92" s="22">
        <v>3.57</v>
      </c>
      <c r="F92" s="22">
        <v>3.57</v>
      </c>
      <c r="G92" s="22">
        <v>3.57</v>
      </c>
      <c r="H92" s="23">
        <v>3.57</v>
      </c>
      <c r="I92" s="201">
        <v>0.35199999999999998</v>
      </c>
      <c r="J92" s="24">
        <v>0.35199999999999998</v>
      </c>
      <c r="K92" s="24">
        <v>0.35199999999999998</v>
      </c>
      <c r="L92" s="202">
        <v>0.35199999999999998</v>
      </c>
      <c r="M92" s="25">
        <v>0</v>
      </c>
      <c r="N92" s="26">
        <v>0</v>
      </c>
      <c r="O92" s="26">
        <v>0</v>
      </c>
      <c r="P92" s="26">
        <v>0</v>
      </c>
      <c r="Q92" s="57">
        <v>0</v>
      </c>
      <c r="R92" s="53">
        <v>1.5</v>
      </c>
    </row>
    <row r="93" spans="1:18">
      <c r="A93" s="46">
        <v>9</v>
      </c>
      <c r="B93" s="20" t="s">
        <v>139</v>
      </c>
      <c r="C93" s="62" t="s">
        <v>160</v>
      </c>
      <c r="D93" s="21">
        <v>0</v>
      </c>
      <c r="E93" s="22">
        <v>2.63</v>
      </c>
      <c r="F93" s="22">
        <v>2.63</v>
      </c>
      <c r="G93" s="22">
        <v>2.63</v>
      </c>
      <c r="H93" s="23">
        <v>2.63</v>
      </c>
      <c r="I93" s="201">
        <v>0.35199999999999998</v>
      </c>
      <c r="J93" s="24">
        <v>0.35199999999999998</v>
      </c>
      <c r="K93" s="24">
        <v>0.35199999999999998</v>
      </c>
      <c r="L93" s="202">
        <v>0.35199999999999998</v>
      </c>
      <c r="M93" s="25">
        <v>0</v>
      </c>
      <c r="N93" s="26">
        <v>0</v>
      </c>
      <c r="O93" s="26">
        <v>0</v>
      </c>
      <c r="P93" s="26">
        <v>0</v>
      </c>
      <c r="Q93" s="57">
        <v>0</v>
      </c>
      <c r="R93" s="53">
        <v>1.5</v>
      </c>
    </row>
    <row r="94" spans="1:18">
      <c r="A94" s="46">
        <v>10</v>
      </c>
      <c r="B94" s="20" t="s">
        <v>143</v>
      </c>
      <c r="C94" s="62"/>
      <c r="D94" s="21">
        <v>45.36</v>
      </c>
      <c r="E94" s="22">
        <v>4.8899999999999997</v>
      </c>
      <c r="F94" s="22">
        <v>4.8899999999999997</v>
      </c>
      <c r="G94" s="22">
        <v>4.8899999999999997</v>
      </c>
      <c r="H94" s="23">
        <v>4.8899999999999997</v>
      </c>
      <c r="I94" s="201">
        <v>0.128</v>
      </c>
      <c r="J94" s="24">
        <v>0.128</v>
      </c>
      <c r="K94" s="24">
        <v>0.128</v>
      </c>
      <c r="L94" s="202">
        <v>0.128</v>
      </c>
      <c r="M94" s="25">
        <v>0</v>
      </c>
      <c r="N94" s="26">
        <v>0</v>
      </c>
      <c r="O94" s="26">
        <v>0</v>
      </c>
      <c r="P94" s="26">
        <v>0</v>
      </c>
      <c r="Q94" s="57">
        <v>0</v>
      </c>
      <c r="R94" s="53">
        <v>1.5</v>
      </c>
    </row>
    <row r="95" spans="1:18">
      <c r="A95" s="46">
        <v>11</v>
      </c>
      <c r="B95" s="20" t="s">
        <v>144</v>
      </c>
      <c r="C95" s="62"/>
      <c r="D95" s="21">
        <v>89.64</v>
      </c>
      <c r="E95" s="22">
        <v>5.6</v>
      </c>
      <c r="F95" s="22">
        <v>5.6</v>
      </c>
      <c r="G95" s="22">
        <v>5.6</v>
      </c>
      <c r="H95" s="23">
        <v>5.6</v>
      </c>
      <c r="I95" s="201">
        <v>0.252</v>
      </c>
      <c r="J95" s="24">
        <v>0.252</v>
      </c>
      <c r="K95" s="24">
        <v>0.252</v>
      </c>
      <c r="L95" s="202">
        <v>0.252</v>
      </c>
      <c r="M95" s="25">
        <v>0</v>
      </c>
      <c r="N95" s="26">
        <v>0</v>
      </c>
      <c r="O95" s="26">
        <v>0</v>
      </c>
      <c r="P95" s="26">
        <v>0</v>
      </c>
      <c r="Q95" s="57">
        <v>0</v>
      </c>
      <c r="R95" s="53">
        <v>1.5</v>
      </c>
    </row>
    <row r="96" spans="1:18">
      <c r="A96" s="46">
        <v>12</v>
      </c>
      <c r="B96" s="20" t="s">
        <v>145</v>
      </c>
      <c r="C96" s="62"/>
      <c r="D96" s="21">
        <v>0</v>
      </c>
      <c r="E96" s="22"/>
      <c r="F96" s="22"/>
      <c r="G96" s="22"/>
      <c r="H96" s="23"/>
      <c r="I96" s="201"/>
      <c r="J96" s="24"/>
      <c r="K96" s="24"/>
      <c r="L96" s="202"/>
      <c r="M96" s="25"/>
      <c r="N96" s="26"/>
      <c r="O96" s="26"/>
      <c r="P96" s="26"/>
      <c r="Q96" s="57">
        <v>0</v>
      </c>
      <c r="R96" s="53"/>
    </row>
    <row r="97" spans="1:18">
      <c r="A97" s="46">
        <v>13</v>
      </c>
      <c r="B97" s="20" t="s">
        <v>146</v>
      </c>
      <c r="C97" s="62" t="s">
        <v>160</v>
      </c>
      <c r="D97" s="21">
        <v>0</v>
      </c>
      <c r="E97" s="22">
        <v>4.28</v>
      </c>
      <c r="F97" s="22">
        <v>4.28</v>
      </c>
      <c r="G97" s="22">
        <v>4.28</v>
      </c>
      <c r="H97" s="23">
        <v>4.28</v>
      </c>
      <c r="I97" s="201">
        <v>0.252</v>
      </c>
      <c r="J97" s="24">
        <v>0.252</v>
      </c>
      <c r="K97" s="24">
        <v>0.252</v>
      </c>
      <c r="L97" s="202">
        <v>0.252</v>
      </c>
      <c r="M97" s="25">
        <v>0</v>
      </c>
      <c r="N97" s="26">
        <v>0</v>
      </c>
      <c r="O97" s="26">
        <v>0</v>
      </c>
      <c r="P97" s="26">
        <v>0</v>
      </c>
      <c r="Q97" s="57">
        <v>0</v>
      </c>
      <c r="R97" s="53">
        <v>1.5</v>
      </c>
    </row>
    <row r="98" spans="1:18">
      <c r="A98" s="46">
        <v>14</v>
      </c>
      <c r="B98" s="20" t="s">
        <v>147</v>
      </c>
      <c r="C98" s="62"/>
      <c r="D98" s="21">
        <v>11.016</v>
      </c>
      <c r="E98" s="22">
        <v>6.88</v>
      </c>
      <c r="F98" s="22">
        <v>6.88</v>
      </c>
      <c r="G98" s="22">
        <v>6.88</v>
      </c>
      <c r="H98" s="23">
        <v>6.88</v>
      </c>
      <c r="I98" s="201">
        <v>0.34200000000000003</v>
      </c>
      <c r="J98" s="24">
        <v>0.34200000000000003</v>
      </c>
      <c r="K98" s="24">
        <v>0.34200000000000003</v>
      </c>
      <c r="L98" s="202">
        <v>0.34200000000000003</v>
      </c>
      <c r="M98" s="25">
        <v>0</v>
      </c>
      <c r="N98" s="26">
        <v>0</v>
      </c>
      <c r="O98" s="26">
        <v>0</v>
      </c>
      <c r="P98" s="26">
        <v>0</v>
      </c>
      <c r="Q98" s="57">
        <v>0</v>
      </c>
      <c r="R98" s="53">
        <v>1.5</v>
      </c>
    </row>
    <row r="99" spans="1:18">
      <c r="A99" s="46">
        <v>15</v>
      </c>
      <c r="B99" s="20" t="s">
        <v>148</v>
      </c>
      <c r="C99" s="62" t="s">
        <v>160</v>
      </c>
      <c r="D99" s="21">
        <v>36</v>
      </c>
      <c r="E99" s="22">
        <v>10.92</v>
      </c>
      <c r="F99" s="22">
        <v>10.92</v>
      </c>
      <c r="G99" s="22">
        <v>10.92</v>
      </c>
      <c r="H99" s="23">
        <v>10.92</v>
      </c>
      <c r="I99" s="201">
        <v>0.34200000000000003</v>
      </c>
      <c r="J99" s="24">
        <v>0.34200000000000003</v>
      </c>
      <c r="K99" s="24">
        <v>0.34200000000000003</v>
      </c>
      <c r="L99" s="202">
        <v>0.34200000000000003</v>
      </c>
      <c r="M99" s="25">
        <v>0</v>
      </c>
      <c r="N99" s="26">
        <v>0</v>
      </c>
      <c r="O99" s="26">
        <v>0</v>
      </c>
      <c r="P99" s="26">
        <v>0</v>
      </c>
      <c r="Q99" s="57">
        <v>0</v>
      </c>
      <c r="R99" s="53">
        <v>1.5</v>
      </c>
    </row>
    <row r="100" spans="1:18" ht="15.75" thickBot="1">
      <c r="A100" s="47">
        <v>16</v>
      </c>
      <c r="B100" s="27" t="s">
        <v>149</v>
      </c>
      <c r="C100" s="63" t="s">
        <v>160</v>
      </c>
      <c r="D100" s="28">
        <v>0</v>
      </c>
      <c r="E100" s="29">
        <v>5.25</v>
      </c>
      <c r="F100" s="29">
        <v>5.25</v>
      </c>
      <c r="G100" s="29">
        <v>5.25</v>
      </c>
      <c r="H100" s="30">
        <v>5.25</v>
      </c>
      <c r="I100" s="203">
        <v>0.34200000000000003</v>
      </c>
      <c r="J100" s="31">
        <v>0.34200000000000003</v>
      </c>
      <c r="K100" s="31">
        <v>0.34200000000000003</v>
      </c>
      <c r="L100" s="204">
        <v>0.34200000000000003</v>
      </c>
      <c r="M100" s="32">
        <v>0</v>
      </c>
      <c r="N100" s="33">
        <v>0</v>
      </c>
      <c r="O100" s="33">
        <v>0</v>
      </c>
      <c r="P100" s="33">
        <v>0</v>
      </c>
      <c r="Q100" s="58">
        <v>0</v>
      </c>
      <c r="R100" s="54">
        <v>1.5</v>
      </c>
    </row>
    <row r="101" spans="1:18">
      <c r="A101" s="45">
        <v>1</v>
      </c>
      <c r="B101" s="20" t="s">
        <v>150</v>
      </c>
      <c r="C101" s="62"/>
      <c r="D101" s="21">
        <v>36.6</v>
      </c>
      <c r="E101" s="22">
        <v>0.47</v>
      </c>
      <c r="F101" s="22">
        <v>0.47</v>
      </c>
      <c r="G101" s="22">
        <v>0.47</v>
      </c>
      <c r="H101" s="23">
        <v>0.47</v>
      </c>
      <c r="I101" s="199">
        <v>7.1999999999999995E-2</v>
      </c>
      <c r="J101" s="17">
        <v>7.1999999999999995E-2</v>
      </c>
      <c r="K101" s="17">
        <v>7.1999999999999995E-2</v>
      </c>
      <c r="L101" s="200">
        <v>7.1999999999999995E-2</v>
      </c>
      <c r="M101" s="25">
        <v>0</v>
      </c>
      <c r="N101" s="26">
        <v>0</v>
      </c>
      <c r="O101" s="26">
        <v>0</v>
      </c>
      <c r="P101" s="26">
        <v>0</v>
      </c>
      <c r="Q101" s="57">
        <v>0</v>
      </c>
      <c r="R101" s="53">
        <v>1.5</v>
      </c>
    </row>
    <row r="102" spans="1:18">
      <c r="A102" s="46">
        <v>2</v>
      </c>
      <c r="B102" s="20" t="s">
        <v>151</v>
      </c>
      <c r="C102" s="62"/>
      <c r="D102" s="21">
        <v>41.4</v>
      </c>
      <c r="E102" s="22">
        <v>0.68</v>
      </c>
      <c r="F102" s="22">
        <v>0.68</v>
      </c>
      <c r="G102" s="22">
        <v>0.68</v>
      </c>
      <c r="H102" s="23">
        <v>0.68</v>
      </c>
      <c r="I102" s="201">
        <v>9.4E-2</v>
      </c>
      <c r="J102" s="24">
        <v>9.4E-2</v>
      </c>
      <c r="K102" s="24">
        <v>9.4E-2</v>
      </c>
      <c r="L102" s="202">
        <v>9.4E-2</v>
      </c>
      <c r="M102" s="25">
        <v>0</v>
      </c>
      <c r="N102" s="26">
        <v>0</v>
      </c>
      <c r="O102" s="26">
        <v>0</v>
      </c>
      <c r="P102" s="26">
        <v>0</v>
      </c>
      <c r="Q102" s="57">
        <v>0</v>
      </c>
      <c r="R102" s="53">
        <v>1.5</v>
      </c>
    </row>
    <row r="103" spans="1:18">
      <c r="A103" s="46">
        <v>3</v>
      </c>
      <c r="B103" s="20" t="s">
        <v>152</v>
      </c>
      <c r="C103" s="62"/>
      <c r="D103" s="21">
        <v>49.68</v>
      </c>
      <c r="E103" s="22">
        <v>1.18</v>
      </c>
      <c r="F103" s="22">
        <v>1.18</v>
      </c>
      <c r="G103" s="22">
        <v>1.18</v>
      </c>
      <c r="H103" s="23">
        <v>1.18</v>
      </c>
      <c r="I103" s="201">
        <v>0.115</v>
      </c>
      <c r="J103" s="24">
        <v>0.115</v>
      </c>
      <c r="K103" s="24">
        <v>0.115</v>
      </c>
      <c r="L103" s="202">
        <v>0.115</v>
      </c>
      <c r="M103" s="25">
        <v>0</v>
      </c>
      <c r="N103" s="26">
        <v>0</v>
      </c>
      <c r="O103" s="26">
        <v>0</v>
      </c>
      <c r="P103" s="26">
        <v>0</v>
      </c>
      <c r="Q103" s="57">
        <v>0</v>
      </c>
      <c r="R103" s="53">
        <v>1.5</v>
      </c>
    </row>
    <row r="104" spans="1:18">
      <c r="A104" s="46">
        <v>4</v>
      </c>
      <c r="B104" s="20" t="s">
        <v>153</v>
      </c>
      <c r="C104" s="62"/>
      <c r="D104" s="21">
        <v>50.52</v>
      </c>
      <c r="E104" s="22">
        <v>1.63</v>
      </c>
      <c r="F104" s="22">
        <v>1.63</v>
      </c>
      <c r="G104" s="22">
        <v>1.63</v>
      </c>
      <c r="H104" s="23">
        <v>1.63</v>
      </c>
      <c r="I104" s="201">
        <v>0.214</v>
      </c>
      <c r="J104" s="24">
        <v>0.214</v>
      </c>
      <c r="K104" s="24">
        <v>0.214</v>
      </c>
      <c r="L104" s="202">
        <v>0.214</v>
      </c>
      <c r="M104" s="25">
        <v>0</v>
      </c>
      <c r="N104" s="26">
        <v>0</v>
      </c>
      <c r="O104" s="26">
        <v>0</v>
      </c>
      <c r="P104" s="26">
        <v>0</v>
      </c>
      <c r="Q104" s="57">
        <v>0</v>
      </c>
      <c r="R104" s="53">
        <v>1.5</v>
      </c>
    </row>
    <row r="105" spans="1:18">
      <c r="A105" s="46">
        <v>5</v>
      </c>
      <c r="B105" s="20" t="s">
        <v>154</v>
      </c>
      <c r="C105" s="62"/>
      <c r="D105" s="21">
        <v>52.32</v>
      </c>
      <c r="E105" s="22">
        <v>2.57</v>
      </c>
      <c r="F105" s="22">
        <v>2.57</v>
      </c>
      <c r="G105" s="22">
        <v>2.57</v>
      </c>
      <c r="H105" s="23">
        <v>2.57</v>
      </c>
      <c r="I105" s="201">
        <v>0.46400000000000002</v>
      </c>
      <c r="J105" s="24">
        <v>0.46400000000000002</v>
      </c>
      <c r="K105" s="24">
        <v>0.46400000000000002</v>
      </c>
      <c r="L105" s="202">
        <v>0.46400000000000002</v>
      </c>
      <c r="M105" s="25">
        <v>0</v>
      </c>
      <c r="N105" s="26">
        <v>0</v>
      </c>
      <c r="O105" s="26">
        <v>0</v>
      </c>
      <c r="P105" s="26">
        <v>0</v>
      </c>
      <c r="Q105" s="57">
        <v>0</v>
      </c>
      <c r="R105" s="53">
        <v>1.5</v>
      </c>
    </row>
    <row r="106" spans="1:18">
      <c r="A106" s="46">
        <v>6</v>
      </c>
      <c r="B106" s="20" t="s">
        <v>155</v>
      </c>
      <c r="C106" s="62" t="s">
        <v>160</v>
      </c>
      <c r="D106" s="21">
        <v>36</v>
      </c>
      <c r="E106" s="22">
        <v>4.28</v>
      </c>
      <c r="F106" s="22">
        <v>4.28</v>
      </c>
      <c r="G106" s="22">
        <v>4.28</v>
      </c>
      <c r="H106" s="23">
        <v>4.28</v>
      </c>
      <c r="I106" s="201">
        <v>0.46400000000000002</v>
      </c>
      <c r="J106" s="24">
        <v>0.46400000000000002</v>
      </c>
      <c r="K106" s="24">
        <v>0.46400000000000002</v>
      </c>
      <c r="L106" s="202">
        <v>0.46400000000000002</v>
      </c>
      <c r="M106" s="25">
        <v>0</v>
      </c>
      <c r="N106" s="26">
        <v>0</v>
      </c>
      <c r="O106" s="26">
        <v>0</v>
      </c>
      <c r="P106" s="26">
        <v>0</v>
      </c>
      <c r="Q106" s="57">
        <v>0</v>
      </c>
      <c r="R106" s="53">
        <v>1.5</v>
      </c>
    </row>
    <row r="107" spans="1:18" ht="15.75" thickBot="1">
      <c r="A107" s="47">
        <v>7</v>
      </c>
      <c r="B107" s="27" t="s">
        <v>156</v>
      </c>
      <c r="C107" s="63" t="s">
        <v>160</v>
      </c>
      <c r="D107" s="28">
        <v>0</v>
      </c>
      <c r="E107" s="29">
        <v>2.4500000000000002</v>
      </c>
      <c r="F107" s="29">
        <v>2.4500000000000002</v>
      </c>
      <c r="G107" s="29">
        <v>2.4500000000000002</v>
      </c>
      <c r="H107" s="30">
        <v>2.4500000000000002</v>
      </c>
      <c r="I107" s="203">
        <v>0.46400000000000002</v>
      </c>
      <c r="J107" s="31">
        <v>0.46400000000000002</v>
      </c>
      <c r="K107" s="31">
        <v>0.46400000000000002</v>
      </c>
      <c r="L107" s="204">
        <v>0.46400000000000002</v>
      </c>
      <c r="M107" s="32">
        <v>0</v>
      </c>
      <c r="N107" s="33">
        <v>0</v>
      </c>
      <c r="O107" s="33">
        <v>0</v>
      </c>
      <c r="P107" s="33">
        <v>0</v>
      </c>
      <c r="Q107" s="58">
        <v>0</v>
      </c>
      <c r="R107" s="54">
        <v>1.5</v>
      </c>
    </row>
    <row r="109" spans="1:18" ht="45">
      <c r="B109" s="215" t="s">
        <v>211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07"/>
  <sheetViews>
    <sheetView zoomScaleNormal="10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T23" sqref="T23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210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22.56</v>
      </c>
      <c r="E3" s="15">
        <v>0.49</v>
      </c>
      <c r="F3" s="15">
        <v>0.44</v>
      </c>
      <c r="G3" s="15">
        <v>0.49</v>
      </c>
      <c r="H3" s="16">
        <v>0.44</v>
      </c>
      <c r="I3" s="17">
        <v>4.1000000000000002E-2</v>
      </c>
      <c r="J3" s="17">
        <v>4.1000000000000002E-2</v>
      </c>
      <c r="K3" s="17">
        <v>4.1000000000000002E-2</v>
      </c>
      <c r="L3" s="17">
        <v>4.1000000000000002E-2</v>
      </c>
      <c r="M3" s="18">
        <v>114438.65</v>
      </c>
      <c r="N3" s="19">
        <v>11.457000000000001</v>
      </c>
      <c r="O3" s="19">
        <v>0.22600000000000001</v>
      </c>
      <c r="P3" s="19">
        <v>3.3000000000000002E-2</v>
      </c>
      <c r="Q3" s="56">
        <v>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34.08</v>
      </c>
      <c r="E4" s="22">
        <v>0.85</v>
      </c>
      <c r="F4" s="22">
        <v>0.79</v>
      </c>
      <c r="G4" s="22">
        <v>0.85</v>
      </c>
      <c r="H4" s="23">
        <v>0.79</v>
      </c>
      <c r="I4" s="24">
        <v>5.8000000000000003E-2</v>
      </c>
      <c r="J4" s="24">
        <v>5.8000000000000003E-2</v>
      </c>
      <c r="K4" s="24">
        <v>5.8000000000000003E-2</v>
      </c>
      <c r="L4" s="24">
        <v>5.8000000000000003E-2</v>
      </c>
      <c r="M4" s="25">
        <v>114438.65</v>
      </c>
      <c r="N4" s="26">
        <v>13.686</v>
      </c>
      <c r="O4" s="26">
        <v>0.27800000000000002</v>
      </c>
      <c r="P4" s="26">
        <v>0.03</v>
      </c>
      <c r="Q4" s="57">
        <v>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47.52</v>
      </c>
      <c r="E5" s="22">
        <v>1.5</v>
      </c>
      <c r="F5" s="22">
        <v>1.45</v>
      </c>
      <c r="G5" s="22">
        <v>1.5</v>
      </c>
      <c r="H5" s="23">
        <v>1.45</v>
      </c>
      <c r="I5" s="24">
        <v>7.4999999999999997E-2</v>
      </c>
      <c r="J5" s="24">
        <v>7.4999999999999997E-2</v>
      </c>
      <c r="K5" s="24">
        <v>7.4999999999999997E-2</v>
      </c>
      <c r="L5" s="24">
        <v>7.4999999999999997E-2</v>
      </c>
      <c r="M5" s="25">
        <v>17002.310000000001</v>
      </c>
      <c r="N5" s="26">
        <v>12.013</v>
      </c>
      <c r="O5" s="26">
        <v>0.32</v>
      </c>
      <c r="P5" s="26">
        <v>3.2000000000000001E-2</v>
      </c>
      <c r="Q5" s="57">
        <v>0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1.4</v>
      </c>
      <c r="F6" s="22">
        <v>1.4</v>
      </c>
      <c r="G6" s="22">
        <v>1.4</v>
      </c>
      <c r="H6" s="23">
        <v>1.4</v>
      </c>
      <c r="I6" s="24">
        <v>7.4999999999999997E-2</v>
      </c>
      <c r="J6" s="24">
        <v>7.4999999999999997E-2</v>
      </c>
      <c r="K6" s="24">
        <v>7.4999999999999997E-2</v>
      </c>
      <c r="L6" s="24">
        <v>7.4999999999999997E-2</v>
      </c>
      <c r="M6" s="25">
        <v>17002.310000000001</v>
      </c>
      <c r="N6" s="26">
        <v>0</v>
      </c>
      <c r="O6" s="26">
        <v>0.32</v>
      </c>
      <c r="P6" s="26">
        <v>3.2000000000000001E-2</v>
      </c>
      <c r="Q6" s="57">
        <v>0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48.72</v>
      </c>
      <c r="E7" s="22">
        <v>2.25</v>
      </c>
      <c r="F7" s="22">
        <v>2.14</v>
      </c>
      <c r="G7" s="22">
        <v>2.25</v>
      </c>
      <c r="H7" s="23">
        <v>2.14</v>
      </c>
      <c r="I7" s="24">
        <v>0.11700000000000001</v>
      </c>
      <c r="J7" s="24">
        <v>0.11700000000000001</v>
      </c>
      <c r="K7" s="24">
        <v>0.11700000000000001</v>
      </c>
      <c r="L7" s="24">
        <v>0.11700000000000001</v>
      </c>
      <c r="M7" s="25">
        <v>1046.3</v>
      </c>
      <c r="N7" s="26">
        <v>12.689</v>
      </c>
      <c r="O7" s="26">
        <v>0.48699999999999999</v>
      </c>
      <c r="P7" s="26">
        <v>2.8000000000000001E-2</v>
      </c>
      <c r="Q7" s="57">
        <v>0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2.34</v>
      </c>
      <c r="F8" s="22">
        <v>2.34</v>
      </c>
      <c r="G8" s="22">
        <v>2.34</v>
      </c>
      <c r="H8" s="23">
        <v>2.34</v>
      </c>
      <c r="I8" s="24">
        <v>0.11700000000000001</v>
      </c>
      <c r="J8" s="24">
        <v>0.11700000000000001</v>
      </c>
      <c r="K8" s="24">
        <v>0.11700000000000001</v>
      </c>
      <c r="L8" s="24">
        <v>0.11700000000000001</v>
      </c>
      <c r="M8" s="25">
        <v>1046.3</v>
      </c>
      <c r="N8" s="26">
        <v>0</v>
      </c>
      <c r="O8" s="26">
        <v>0.48699999999999999</v>
      </c>
      <c r="P8" s="26">
        <v>2.8000000000000001E-2</v>
      </c>
      <c r="Q8" s="57">
        <v>0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45.36</v>
      </c>
      <c r="E9" s="22">
        <v>3.46</v>
      </c>
      <c r="F9" s="22">
        <v>3.46</v>
      </c>
      <c r="G9" s="22">
        <v>3.46</v>
      </c>
      <c r="H9" s="23">
        <v>3.46</v>
      </c>
      <c r="I9" s="24">
        <v>0.223</v>
      </c>
      <c r="J9" s="24">
        <v>0.223</v>
      </c>
      <c r="K9" s="24">
        <v>0.223</v>
      </c>
      <c r="L9" s="24">
        <v>0.223</v>
      </c>
      <c r="M9" s="25">
        <v>35.97</v>
      </c>
      <c r="N9" s="26">
        <v>12.381</v>
      </c>
      <c r="O9" s="26">
        <v>0.746</v>
      </c>
      <c r="P9" s="26">
        <v>8.4000000000000005E-2</v>
      </c>
      <c r="Q9" s="57">
        <v>0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36</v>
      </c>
      <c r="E10" s="22">
        <v>4.9400000000000004</v>
      </c>
      <c r="F10" s="22">
        <v>4.9400000000000004</v>
      </c>
      <c r="G10" s="22">
        <v>4.9400000000000004</v>
      </c>
      <c r="H10" s="23">
        <v>4.9400000000000004</v>
      </c>
      <c r="I10" s="24">
        <v>0.223</v>
      </c>
      <c r="J10" s="24">
        <v>0.223</v>
      </c>
      <c r="K10" s="24">
        <v>0.223</v>
      </c>
      <c r="L10" s="24">
        <v>0.223</v>
      </c>
      <c r="M10" s="25">
        <v>35.97</v>
      </c>
      <c r="N10" s="26">
        <v>10.752000000000001</v>
      </c>
      <c r="O10" s="26">
        <v>1.214</v>
      </c>
      <c r="P10" s="26">
        <v>8.4000000000000005E-2</v>
      </c>
      <c r="Q10" s="57">
        <v>0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3.08</v>
      </c>
      <c r="F11" s="29">
        <v>3.08</v>
      </c>
      <c r="G11" s="29">
        <v>3.08</v>
      </c>
      <c r="H11" s="30">
        <v>3.08</v>
      </c>
      <c r="I11" s="24">
        <v>0.223</v>
      </c>
      <c r="J11" s="24">
        <v>0.223</v>
      </c>
      <c r="K11" s="24">
        <v>0.223</v>
      </c>
      <c r="L11" s="24">
        <v>0.223</v>
      </c>
      <c r="M11" s="32">
        <v>35.97</v>
      </c>
      <c r="N11" s="33">
        <v>0</v>
      </c>
      <c r="O11" s="33">
        <v>0.78200000000000003</v>
      </c>
      <c r="P11" s="26">
        <v>8.4000000000000005E-2</v>
      </c>
      <c r="Q11" s="58">
        <v>0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43.08</v>
      </c>
      <c r="E12" s="15">
        <v>0.7</v>
      </c>
      <c r="F12" s="15">
        <v>0.7</v>
      </c>
      <c r="G12" s="15">
        <v>0.7</v>
      </c>
      <c r="H12" s="16">
        <v>0.7</v>
      </c>
      <c r="I12" s="17">
        <v>7.0000000000000007E-2</v>
      </c>
      <c r="J12" s="17">
        <v>7.0000000000000007E-2</v>
      </c>
      <c r="K12" s="17">
        <v>7.0000000000000007E-2</v>
      </c>
      <c r="L12" s="17">
        <v>7.0000000000000007E-2</v>
      </c>
      <c r="M12" s="18">
        <v>114438.65</v>
      </c>
      <c r="N12" s="19">
        <v>11.457000000000001</v>
      </c>
      <c r="O12" s="19">
        <v>0.22600000000000001</v>
      </c>
      <c r="P12" s="19">
        <v>3.3000000000000002E-2</v>
      </c>
      <c r="Q12" s="56">
        <v>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50.76</v>
      </c>
      <c r="E13" s="22">
        <v>0.76</v>
      </c>
      <c r="F13" s="22">
        <v>0.76</v>
      </c>
      <c r="G13" s="22">
        <v>0.76</v>
      </c>
      <c r="H13" s="23">
        <v>0.76</v>
      </c>
      <c r="I13" s="24">
        <v>8.1000000000000003E-2</v>
      </c>
      <c r="J13" s="24">
        <v>8.1000000000000003E-2</v>
      </c>
      <c r="K13" s="24">
        <v>8.1000000000000003E-2</v>
      </c>
      <c r="L13" s="24">
        <v>8.1000000000000003E-2</v>
      </c>
      <c r="M13" s="25">
        <v>114438.65</v>
      </c>
      <c r="N13" s="26">
        <v>13.686</v>
      </c>
      <c r="O13" s="26">
        <v>0.27800000000000002</v>
      </c>
      <c r="P13" s="26">
        <v>0.03</v>
      </c>
      <c r="Q13" s="57">
        <v>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55.2</v>
      </c>
      <c r="E14" s="22">
        <v>1.55</v>
      </c>
      <c r="F14" s="22">
        <v>1.18</v>
      </c>
      <c r="G14" s="22">
        <v>1.8</v>
      </c>
      <c r="H14" s="23">
        <v>1.18</v>
      </c>
      <c r="I14" s="24">
        <v>0.13500000000000001</v>
      </c>
      <c r="J14" s="24">
        <v>0.13500000000000001</v>
      </c>
      <c r="K14" s="24">
        <v>0.13500000000000001</v>
      </c>
      <c r="L14" s="24">
        <v>0.13500000000000001</v>
      </c>
      <c r="M14" s="25">
        <v>17002.310000000001</v>
      </c>
      <c r="N14" s="26">
        <v>12.013</v>
      </c>
      <c r="O14" s="26">
        <v>0.32</v>
      </c>
      <c r="P14" s="26">
        <v>3.2000000000000001E-2</v>
      </c>
      <c r="Q14" s="57">
        <v>0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56.88</v>
      </c>
      <c r="E15" s="22">
        <v>1.68</v>
      </c>
      <c r="F15" s="22">
        <v>1.0900000000000001</v>
      </c>
      <c r="G15" s="22">
        <v>2.1800000000000002</v>
      </c>
      <c r="H15" s="23">
        <v>1.27</v>
      </c>
      <c r="I15" s="24">
        <v>0.21199999999999999</v>
      </c>
      <c r="J15" s="24">
        <v>0.21199999999999999</v>
      </c>
      <c r="K15" s="24">
        <v>0.21199999999999999</v>
      </c>
      <c r="L15" s="24">
        <v>0.21199999999999999</v>
      </c>
      <c r="M15" s="25">
        <v>1046.3</v>
      </c>
      <c r="N15" s="26">
        <v>12.689</v>
      </c>
      <c r="O15" s="26">
        <v>0.48699999999999999</v>
      </c>
      <c r="P15" s="26">
        <v>2.8000000000000001E-2</v>
      </c>
      <c r="Q15" s="57">
        <v>0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75</v>
      </c>
      <c r="E16" s="22">
        <v>3.72</v>
      </c>
      <c r="F16" s="22">
        <v>2.04</v>
      </c>
      <c r="G16" s="22">
        <v>4.67</v>
      </c>
      <c r="H16" s="23">
        <v>2.16</v>
      </c>
      <c r="I16" s="24">
        <v>0.375</v>
      </c>
      <c r="J16" s="24">
        <v>0.375</v>
      </c>
      <c r="K16" s="24">
        <v>0.375</v>
      </c>
      <c r="L16" s="24">
        <v>0.375</v>
      </c>
      <c r="M16" s="25">
        <v>35.97</v>
      </c>
      <c r="N16" s="26">
        <v>12.381</v>
      </c>
      <c r="O16" s="26">
        <v>0.746</v>
      </c>
      <c r="P16" s="26">
        <v>8.4000000000000005E-2</v>
      </c>
      <c r="Q16" s="57">
        <v>0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36</v>
      </c>
      <c r="E17" s="22">
        <v>6.58</v>
      </c>
      <c r="F17" s="22">
        <v>6.58</v>
      </c>
      <c r="G17" s="22">
        <v>6.58</v>
      </c>
      <c r="H17" s="23">
        <v>6.58</v>
      </c>
      <c r="I17" s="24">
        <v>0.375</v>
      </c>
      <c r="J17" s="24">
        <v>0.375</v>
      </c>
      <c r="K17" s="24">
        <v>0.375</v>
      </c>
      <c r="L17" s="24">
        <v>0.375</v>
      </c>
      <c r="M17" s="25">
        <v>35.97</v>
      </c>
      <c r="N17" s="26">
        <v>10.752000000000001</v>
      </c>
      <c r="O17" s="26">
        <v>1.214</v>
      </c>
      <c r="P17" s="26">
        <v>8.4000000000000005E-2</v>
      </c>
      <c r="Q17" s="57">
        <v>0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3.79</v>
      </c>
      <c r="F18" s="22">
        <v>3.79</v>
      </c>
      <c r="G18" s="22">
        <v>3.79</v>
      </c>
      <c r="H18" s="23">
        <v>3.79</v>
      </c>
      <c r="I18" s="24">
        <v>0.375</v>
      </c>
      <c r="J18" s="24">
        <v>0.375</v>
      </c>
      <c r="K18" s="24">
        <v>0.375</v>
      </c>
      <c r="L18" s="24">
        <v>0.375</v>
      </c>
      <c r="M18" s="25">
        <v>35.97</v>
      </c>
      <c r="N18" s="26">
        <v>0</v>
      </c>
      <c r="O18" s="26">
        <v>0.78200000000000003</v>
      </c>
      <c r="P18" s="26">
        <v>8.4000000000000005E-2</v>
      </c>
      <c r="Q18" s="57">
        <v>0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34.799999999999997</v>
      </c>
      <c r="E19" s="22">
        <v>0.98</v>
      </c>
      <c r="F19" s="22">
        <v>0.98</v>
      </c>
      <c r="G19" s="22">
        <v>0.98</v>
      </c>
      <c r="H19" s="23">
        <v>0.98</v>
      </c>
      <c r="I19" s="24">
        <v>7.3999999999999996E-2</v>
      </c>
      <c r="J19" s="24">
        <v>7.3999999999999996E-2</v>
      </c>
      <c r="K19" s="24">
        <v>7.3999999999999996E-2</v>
      </c>
      <c r="L19" s="24">
        <v>7.3999999999999996E-2</v>
      </c>
      <c r="M19" s="25">
        <v>114438.65</v>
      </c>
      <c r="N19" s="26">
        <v>13.686</v>
      </c>
      <c r="O19" s="26">
        <v>0.27800000000000002</v>
      </c>
      <c r="P19" s="26">
        <v>0.03</v>
      </c>
      <c r="Q19" s="57">
        <v>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51</v>
      </c>
      <c r="E20" s="22">
        <v>1.28</v>
      </c>
      <c r="F20" s="22">
        <v>1.03</v>
      </c>
      <c r="G20" s="22">
        <v>1.42</v>
      </c>
      <c r="H20" s="23">
        <v>1.03</v>
      </c>
      <c r="I20" s="24">
        <v>0.11600000000000001</v>
      </c>
      <c r="J20" s="24">
        <v>0.11600000000000001</v>
      </c>
      <c r="K20" s="24">
        <v>0.11600000000000001</v>
      </c>
      <c r="L20" s="24">
        <v>0.11600000000000001</v>
      </c>
      <c r="M20" s="25">
        <v>17002.310000000001</v>
      </c>
      <c r="N20" s="26">
        <v>12.013</v>
      </c>
      <c r="O20" s="26">
        <v>0.32</v>
      </c>
      <c r="P20" s="26">
        <v>3.2000000000000001E-2</v>
      </c>
      <c r="Q20" s="57">
        <v>0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51.24</v>
      </c>
      <c r="E21" s="22">
        <v>2.02</v>
      </c>
      <c r="F21" s="22">
        <v>1.67</v>
      </c>
      <c r="G21" s="22">
        <v>2.02</v>
      </c>
      <c r="H21" s="23">
        <v>1.67</v>
      </c>
      <c r="I21" s="24">
        <v>0.189</v>
      </c>
      <c r="J21" s="24">
        <v>0.189</v>
      </c>
      <c r="K21" s="24">
        <v>0.189</v>
      </c>
      <c r="L21" s="24">
        <v>0.189</v>
      </c>
      <c r="M21" s="25">
        <v>1046.3</v>
      </c>
      <c r="N21" s="26">
        <v>12.689</v>
      </c>
      <c r="O21" s="26">
        <v>0.48699999999999999</v>
      </c>
      <c r="P21" s="26">
        <v>2.8000000000000001E-2</v>
      </c>
      <c r="Q21" s="57">
        <v>0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56.4</v>
      </c>
      <c r="E22" s="22">
        <v>2.71</v>
      </c>
      <c r="F22" s="22">
        <v>2.2799999999999998</v>
      </c>
      <c r="G22" s="22">
        <v>3.2</v>
      </c>
      <c r="H22" s="23">
        <v>2.2799999999999998</v>
      </c>
      <c r="I22" s="24">
        <v>0.25600000000000001</v>
      </c>
      <c r="J22" s="24">
        <v>0.25600000000000001</v>
      </c>
      <c r="K22" s="24">
        <v>0.25600000000000001</v>
      </c>
      <c r="L22" s="24">
        <v>0.25600000000000001</v>
      </c>
      <c r="M22" s="25">
        <v>35.97</v>
      </c>
      <c r="N22" s="26">
        <v>12.381</v>
      </c>
      <c r="O22" s="26">
        <v>0.746</v>
      </c>
      <c r="P22" s="26">
        <v>8.4000000000000005E-2</v>
      </c>
      <c r="Q22" s="57">
        <v>0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36</v>
      </c>
      <c r="E23" s="22">
        <v>4.13</v>
      </c>
      <c r="F23" s="22">
        <v>4.13</v>
      </c>
      <c r="G23" s="22">
        <v>4.13</v>
      </c>
      <c r="H23" s="23">
        <v>4.13</v>
      </c>
      <c r="I23" s="24">
        <v>0.25600000000000001</v>
      </c>
      <c r="J23" s="24">
        <v>0.25600000000000001</v>
      </c>
      <c r="K23" s="24">
        <v>0.25600000000000001</v>
      </c>
      <c r="L23" s="24">
        <v>0.25600000000000001</v>
      </c>
      <c r="M23" s="25">
        <v>35.97</v>
      </c>
      <c r="N23" s="26">
        <v>10.752000000000001</v>
      </c>
      <c r="O23" s="26">
        <v>1.214</v>
      </c>
      <c r="P23" s="26">
        <v>8.4000000000000005E-2</v>
      </c>
      <c r="Q23" s="57">
        <v>0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2.69</v>
      </c>
      <c r="F24" s="29">
        <v>2.69</v>
      </c>
      <c r="G24" s="29">
        <v>2.69</v>
      </c>
      <c r="H24" s="30">
        <v>2.69</v>
      </c>
      <c r="I24" s="24">
        <v>0.25600000000000001</v>
      </c>
      <c r="J24" s="24">
        <v>0.25600000000000001</v>
      </c>
      <c r="K24" s="24">
        <v>0.25600000000000001</v>
      </c>
      <c r="L24" s="24">
        <v>0.25600000000000001</v>
      </c>
      <c r="M24" s="32">
        <v>35.97</v>
      </c>
      <c r="N24" s="33">
        <v>0</v>
      </c>
      <c r="O24" s="33">
        <v>0.78200000000000003</v>
      </c>
      <c r="P24" s="33">
        <v>8.4000000000000005E-2</v>
      </c>
      <c r="Q24" s="58">
        <v>0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27.48</v>
      </c>
      <c r="E25" s="15">
        <v>0.4</v>
      </c>
      <c r="F25" s="15">
        <v>0.4</v>
      </c>
      <c r="G25" s="15">
        <v>0.4</v>
      </c>
      <c r="H25" s="16">
        <v>0.4</v>
      </c>
      <c r="I25" s="17">
        <v>0.112</v>
      </c>
      <c r="J25" s="17">
        <v>0.112</v>
      </c>
      <c r="K25" s="17">
        <v>0.112</v>
      </c>
      <c r="L25" s="17">
        <v>0.112</v>
      </c>
      <c r="M25" s="18">
        <v>114438.65</v>
      </c>
      <c r="N25" s="19">
        <v>11.457000000000001</v>
      </c>
      <c r="O25" s="19">
        <v>0.22600000000000001</v>
      </c>
      <c r="P25" s="19">
        <v>3.3000000000000002E-2</v>
      </c>
      <c r="Q25" s="56">
        <v>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34.92</v>
      </c>
      <c r="E26" s="22">
        <v>0.63</v>
      </c>
      <c r="F26" s="22">
        <v>0.63</v>
      </c>
      <c r="G26" s="22">
        <v>0.63</v>
      </c>
      <c r="H26" s="23">
        <v>0.63</v>
      </c>
      <c r="I26" s="24">
        <v>0.114</v>
      </c>
      <c r="J26" s="24">
        <v>0.114</v>
      </c>
      <c r="K26" s="24">
        <v>0.114</v>
      </c>
      <c r="L26" s="24">
        <v>0.114</v>
      </c>
      <c r="M26" s="25">
        <v>114438.65</v>
      </c>
      <c r="N26" s="26">
        <v>13.686</v>
      </c>
      <c r="O26" s="26">
        <v>0.27800000000000002</v>
      </c>
      <c r="P26" s="26">
        <v>0.03</v>
      </c>
      <c r="Q26" s="57">
        <v>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42.48</v>
      </c>
      <c r="E27" s="22">
        <v>0.87</v>
      </c>
      <c r="F27" s="22">
        <v>0.87</v>
      </c>
      <c r="G27" s="22">
        <v>0.87</v>
      </c>
      <c r="H27" s="23">
        <v>0.87</v>
      </c>
      <c r="I27" s="24">
        <v>0.125</v>
      </c>
      <c r="J27" s="24">
        <v>0.125</v>
      </c>
      <c r="K27" s="24">
        <v>0.125</v>
      </c>
      <c r="L27" s="24">
        <v>0.125</v>
      </c>
      <c r="M27" s="25">
        <v>17002.310000000001</v>
      </c>
      <c r="N27" s="26">
        <v>12.013</v>
      </c>
      <c r="O27" s="26">
        <v>0.32</v>
      </c>
      <c r="P27" s="26">
        <v>3.2000000000000001E-2</v>
      </c>
      <c r="Q27" s="57">
        <v>0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0.87</v>
      </c>
      <c r="F28" s="22">
        <v>0.87</v>
      </c>
      <c r="G28" s="22">
        <v>0.87</v>
      </c>
      <c r="H28" s="23">
        <v>0.87</v>
      </c>
      <c r="I28" s="24">
        <v>0.125</v>
      </c>
      <c r="J28" s="24">
        <v>0.125</v>
      </c>
      <c r="K28" s="24">
        <v>0.125</v>
      </c>
      <c r="L28" s="24">
        <v>0.125</v>
      </c>
      <c r="M28" s="25">
        <v>17002.310000000001</v>
      </c>
      <c r="N28" s="26">
        <v>0</v>
      </c>
      <c r="O28" s="26">
        <v>0.32</v>
      </c>
      <c r="P28" s="26">
        <v>3.2000000000000001E-2</v>
      </c>
      <c r="Q28" s="57">
        <v>0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43.44</v>
      </c>
      <c r="E29" s="22">
        <v>1.49</v>
      </c>
      <c r="F29" s="22">
        <v>1.49</v>
      </c>
      <c r="G29" s="22">
        <v>1.49</v>
      </c>
      <c r="H29" s="23">
        <v>1.49</v>
      </c>
      <c r="I29" s="24">
        <v>0.17899999999999999</v>
      </c>
      <c r="J29" s="24">
        <v>0.17899999999999999</v>
      </c>
      <c r="K29" s="24">
        <v>0.17899999999999999</v>
      </c>
      <c r="L29" s="24">
        <v>0.17899999999999999</v>
      </c>
      <c r="M29" s="25">
        <v>1046.3</v>
      </c>
      <c r="N29" s="26">
        <v>12.689</v>
      </c>
      <c r="O29" s="26">
        <v>0.48699999999999999</v>
      </c>
      <c r="P29" s="26">
        <v>2.8000000000000001E-2</v>
      </c>
      <c r="Q29" s="57">
        <v>0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1.49</v>
      </c>
      <c r="F30" s="22">
        <v>1.49</v>
      </c>
      <c r="G30" s="22">
        <v>1.49</v>
      </c>
      <c r="H30" s="23">
        <v>1.49</v>
      </c>
      <c r="I30" s="24">
        <v>0.17899999999999999</v>
      </c>
      <c r="J30" s="24">
        <v>0.17899999999999999</v>
      </c>
      <c r="K30" s="24">
        <v>0.17899999999999999</v>
      </c>
      <c r="L30" s="24">
        <v>0.17899999999999999</v>
      </c>
      <c r="M30" s="25">
        <v>1046.3</v>
      </c>
      <c r="N30" s="26">
        <v>0</v>
      </c>
      <c r="O30" s="26">
        <v>0.48699999999999999</v>
      </c>
      <c r="P30" s="26">
        <v>2.8000000000000001E-2</v>
      </c>
      <c r="Q30" s="57">
        <v>0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30</v>
      </c>
      <c r="E31" s="22">
        <v>3.56</v>
      </c>
      <c r="F31" s="22">
        <v>3.56</v>
      </c>
      <c r="G31" s="22">
        <v>3.56</v>
      </c>
      <c r="H31" s="23">
        <v>3.56</v>
      </c>
      <c r="I31" s="24">
        <v>0.20300000000000001</v>
      </c>
      <c r="J31" s="24">
        <v>0.20300000000000001</v>
      </c>
      <c r="K31" s="24">
        <v>0.20300000000000001</v>
      </c>
      <c r="L31" s="24">
        <v>0.20300000000000001</v>
      </c>
      <c r="M31" s="25">
        <v>35.97</v>
      </c>
      <c r="N31" s="26">
        <v>12.381</v>
      </c>
      <c r="O31" s="26">
        <v>0.746</v>
      </c>
      <c r="P31" s="26">
        <v>8.4000000000000005E-2</v>
      </c>
      <c r="Q31" s="57">
        <v>0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36</v>
      </c>
      <c r="E32" s="22">
        <v>4.45</v>
      </c>
      <c r="F32" s="22">
        <v>4.45</v>
      </c>
      <c r="G32" s="22">
        <v>4.45</v>
      </c>
      <c r="H32" s="23">
        <v>4.45</v>
      </c>
      <c r="I32" s="24">
        <v>0.20300000000000001</v>
      </c>
      <c r="J32" s="24">
        <v>0.20300000000000001</v>
      </c>
      <c r="K32" s="24">
        <v>0.20300000000000001</v>
      </c>
      <c r="L32" s="24">
        <v>0.20300000000000001</v>
      </c>
      <c r="M32" s="25">
        <v>35.97</v>
      </c>
      <c r="N32" s="26">
        <v>10.752000000000001</v>
      </c>
      <c r="O32" s="26">
        <v>1.214</v>
      </c>
      <c r="P32" s="26">
        <v>8.4000000000000005E-2</v>
      </c>
      <c r="Q32" s="57">
        <v>0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3.56</v>
      </c>
      <c r="F33" s="29">
        <v>3.56</v>
      </c>
      <c r="G33" s="29">
        <v>3.56</v>
      </c>
      <c r="H33" s="30">
        <v>3.56</v>
      </c>
      <c r="I33" s="31">
        <v>0.20300000000000001</v>
      </c>
      <c r="J33" s="31">
        <v>0.20300000000000001</v>
      </c>
      <c r="K33" s="31">
        <v>0.20300000000000001</v>
      </c>
      <c r="L33" s="31">
        <v>0.20300000000000001</v>
      </c>
      <c r="M33" s="32">
        <v>35.97</v>
      </c>
      <c r="N33" s="33">
        <v>0</v>
      </c>
      <c r="O33" s="33">
        <v>0.78200000000000003</v>
      </c>
      <c r="P33" s="33">
        <v>8.4000000000000005E-2</v>
      </c>
      <c r="Q33" s="58">
        <v>0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18</v>
      </c>
      <c r="E34" s="15">
        <v>0.49</v>
      </c>
      <c r="F34" s="15">
        <v>0.48</v>
      </c>
      <c r="G34" s="15">
        <v>0.54</v>
      </c>
      <c r="H34" s="16">
        <v>0.48</v>
      </c>
      <c r="I34" s="199">
        <v>4.8000000000000001E-2</v>
      </c>
      <c r="J34" s="17">
        <v>4.8000000000000001E-2</v>
      </c>
      <c r="K34" s="17">
        <v>4.8000000000000001E-2</v>
      </c>
      <c r="L34" s="200">
        <v>4.8000000000000001E-2</v>
      </c>
      <c r="M34" s="18">
        <v>114438.65</v>
      </c>
      <c r="N34" s="19">
        <v>11.457000000000001</v>
      </c>
      <c r="O34" s="19">
        <v>0.22600000000000001</v>
      </c>
      <c r="P34" s="19">
        <v>3.3000000000000002E-2</v>
      </c>
      <c r="Q34" s="56">
        <v>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26.76</v>
      </c>
      <c r="E35" s="22">
        <v>0.74</v>
      </c>
      <c r="F35" s="22">
        <v>0.66</v>
      </c>
      <c r="G35" s="22">
        <v>0.77</v>
      </c>
      <c r="H35" s="23">
        <v>0.69</v>
      </c>
      <c r="I35" s="201">
        <v>6.4000000000000001E-2</v>
      </c>
      <c r="J35" s="24">
        <v>6.4000000000000001E-2</v>
      </c>
      <c r="K35" s="24">
        <v>6.4000000000000001E-2</v>
      </c>
      <c r="L35" s="202">
        <v>6.4000000000000001E-2</v>
      </c>
      <c r="M35" s="25">
        <v>114438.65</v>
      </c>
      <c r="N35" s="26">
        <v>13.686</v>
      </c>
      <c r="O35" s="26">
        <v>0.27800000000000002</v>
      </c>
      <c r="P35" s="26">
        <v>0.03</v>
      </c>
      <c r="Q35" s="57">
        <v>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42.24</v>
      </c>
      <c r="E36" s="22">
        <v>0.98</v>
      </c>
      <c r="F36" s="22">
        <v>0.79</v>
      </c>
      <c r="G36" s="22">
        <v>1.1000000000000001</v>
      </c>
      <c r="H36" s="23">
        <v>0.88</v>
      </c>
      <c r="I36" s="201">
        <v>9.6000000000000002E-2</v>
      </c>
      <c r="J36" s="24">
        <v>9.6000000000000002E-2</v>
      </c>
      <c r="K36" s="24">
        <v>9.6000000000000002E-2</v>
      </c>
      <c r="L36" s="202">
        <v>9.6000000000000002E-2</v>
      </c>
      <c r="M36" s="25">
        <v>17002.310000000001</v>
      </c>
      <c r="N36" s="26">
        <v>12.013</v>
      </c>
      <c r="O36" s="26">
        <v>0.32</v>
      </c>
      <c r="P36" s="26">
        <v>3.2000000000000001E-2</v>
      </c>
      <c r="Q36" s="57">
        <v>0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47.64</v>
      </c>
      <c r="E37" s="22">
        <v>1.55</v>
      </c>
      <c r="F37" s="22">
        <v>1.51</v>
      </c>
      <c r="G37" s="22">
        <v>1.55</v>
      </c>
      <c r="H37" s="23">
        <v>1.51</v>
      </c>
      <c r="I37" s="201">
        <v>0.19500000000000001</v>
      </c>
      <c r="J37" s="24">
        <v>0.19500000000000001</v>
      </c>
      <c r="K37" s="24">
        <v>0.19500000000000001</v>
      </c>
      <c r="L37" s="202">
        <v>0.19500000000000001</v>
      </c>
      <c r="M37" s="25">
        <v>1046.3</v>
      </c>
      <c r="N37" s="26">
        <v>12.689</v>
      </c>
      <c r="O37" s="26">
        <v>0.48699999999999999</v>
      </c>
      <c r="P37" s="26">
        <v>2.8000000000000001E-2</v>
      </c>
      <c r="Q37" s="57">
        <v>0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41.16</v>
      </c>
      <c r="E38" s="22">
        <v>3.57</v>
      </c>
      <c r="F38" s="22">
        <v>3.4</v>
      </c>
      <c r="G38" s="22">
        <v>3.8</v>
      </c>
      <c r="H38" s="23">
        <v>3.49</v>
      </c>
      <c r="I38" s="201">
        <v>0.25600000000000001</v>
      </c>
      <c r="J38" s="24">
        <v>0.25600000000000001</v>
      </c>
      <c r="K38" s="24">
        <v>0.25600000000000001</v>
      </c>
      <c r="L38" s="202">
        <v>0.25600000000000001</v>
      </c>
      <c r="M38" s="25">
        <v>35.97</v>
      </c>
      <c r="N38" s="26">
        <v>12.381</v>
      </c>
      <c r="O38" s="26">
        <v>0.746</v>
      </c>
      <c r="P38" s="26">
        <v>8.4000000000000005E-2</v>
      </c>
      <c r="Q38" s="57">
        <v>0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36</v>
      </c>
      <c r="E39" s="22">
        <v>4.82</v>
      </c>
      <c r="F39" s="22">
        <v>4.82</v>
      </c>
      <c r="G39" s="22">
        <v>4.82</v>
      </c>
      <c r="H39" s="23">
        <v>4.82</v>
      </c>
      <c r="I39" s="201">
        <v>0.25600000000000001</v>
      </c>
      <c r="J39" s="24">
        <v>0.25600000000000001</v>
      </c>
      <c r="K39" s="24">
        <v>0.25600000000000001</v>
      </c>
      <c r="L39" s="202">
        <v>0.25600000000000001</v>
      </c>
      <c r="M39" s="25">
        <v>35.97</v>
      </c>
      <c r="N39" s="26">
        <v>10.752000000000001</v>
      </c>
      <c r="O39" s="26">
        <v>1.214</v>
      </c>
      <c r="P39" s="26">
        <v>8.4000000000000005E-2</v>
      </c>
      <c r="Q39" s="57">
        <v>0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2.71</v>
      </c>
      <c r="F40" s="22">
        <v>2.71</v>
      </c>
      <c r="G40" s="22">
        <v>2.71</v>
      </c>
      <c r="H40" s="23">
        <v>2.71</v>
      </c>
      <c r="I40" s="201">
        <v>0.25600000000000001</v>
      </c>
      <c r="J40" s="24">
        <v>0.25600000000000001</v>
      </c>
      <c r="K40" s="24">
        <v>0.25600000000000001</v>
      </c>
      <c r="L40" s="202">
        <v>0.25600000000000001</v>
      </c>
      <c r="M40" s="25">
        <v>35.97</v>
      </c>
      <c r="N40" s="26">
        <v>0</v>
      </c>
      <c r="O40" s="26">
        <v>0.78200000000000003</v>
      </c>
      <c r="P40" s="26">
        <v>8.4000000000000005E-2</v>
      </c>
      <c r="Q40" s="57">
        <v>0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33</v>
      </c>
      <c r="E41" s="22">
        <v>0.9</v>
      </c>
      <c r="F41" s="22">
        <v>0.75</v>
      </c>
      <c r="G41" s="22">
        <v>0.9</v>
      </c>
      <c r="H41" s="23">
        <v>0.75</v>
      </c>
      <c r="I41" s="201">
        <v>5.5E-2</v>
      </c>
      <c r="J41" s="24">
        <v>5.5E-2</v>
      </c>
      <c r="K41" s="24">
        <v>5.5E-2</v>
      </c>
      <c r="L41" s="202">
        <v>5.5E-2</v>
      </c>
      <c r="M41" s="25">
        <v>114438.65</v>
      </c>
      <c r="N41" s="26">
        <v>13.686</v>
      </c>
      <c r="O41" s="26">
        <v>0.27800000000000002</v>
      </c>
      <c r="P41" s="26">
        <v>0.03</v>
      </c>
      <c r="Q41" s="57">
        <v>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39.6</v>
      </c>
      <c r="E42" s="22">
        <v>1.43</v>
      </c>
      <c r="F42" s="22">
        <v>0.95</v>
      </c>
      <c r="G42" s="22">
        <v>1.43</v>
      </c>
      <c r="H42" s="23">
        <v>0.95</v>
      </c>
      <c r="I42" s="201">
        <v>7.8E-2</v>
      </c>
      <c r="J42" s="24">
        <v>7.8E-2</v>
      </c>
      <c r="K42" s="24">
        <v>7.8E-2</v>
      </c>
      <c r="L42" s="202">
        <v>7.8E-2</v>
      </c>
      <c r="M42" s="25">
        <v>17002.310000000001</v>
      </c>
      <c r="N42" s="26">
        <v>12.013</v>
      </c>
      <c r="O42" s="26">
        <v>0.32</v>
      </c>
      <c r="P42" s="26">
        <v>3.2000000000000001E-2</v>
      </c>
      <c r="Q42" s="57">
        <v>0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40.799999999999997</v>
      </c>
      <c r="E43" s="22">
        <v>1.9</v>
      </c>
      <c r="F43" s="22">
        <v>1.05</v>
      </c>
      <c r="G43" s="22">
        <v>1.9</v>
      </c>
      <c r="H43" s="23">
        <v>1.05</v>
      </c>
      <c r="I43" s="201">
        <v>0.13200000000000001</v>
      </c>
      <c r="J43" s="24">
        <v>0.13200000000000001</v>
      </c>
      <c r="K43" s="24">
        <v>0.13200000000000001</v>
      </c>
      <c r="L43" s="202">
        <v>0.13200000000000001</v>
      </c>
      <c r="M43" s="25">
        <v>1046.3</v>
      </c>
      <c r="N43" s="26">
        <v>12.689</v>
      </c>
      <c r="O43" s="26">
        <v>0.48699999999999999</v>
      </c>
      <c r="P43" s="26">
        <v>2.8000000000000001E-2</v>
      </c>
      <c r="Q43" s="57">
        <v>0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42</v>
      </c>
      <c r="E44" s="22">
        <v>2.33</v>
      </c>
      <c r="F44" s="22">
        <v>1.29</v>
      </c>
      <c r="G44" s="22">
        <v>2.33</v>
      </c>
      <c r="H44" s="23">
        <v>1.29</v>
      </c>
      <c r="I44" s="201">
        <v>0.221</v>
      </c>
      <c r="J44" s="24">
        <v>0.221</v>
      </c>
      <c r="K44" s="24">
        <v>0.221</v>
      </c>
      <c r="L44" s="202">
        <v>0.221</v>
      </c>
      <c r="M44" s="25">
        <v>35.97</v>
      </c>
      <c r="N44" s="26">
        <v>12.381</v>
      </c>
      <c r="O44" s="26">
        <v>0.746</v>
      </c>
      <c r="P44" s="26">
        <v>8.4000000000000005E-2</v>
      </c>
      <c r="Q44" s="57">
        <v>0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36</v>
      </c>
      <c r="E45" s="22">
        <v>3.65</v>
      </c>
      <c r="F45" s="22">
        <v>3.65</v>
      </c>
      <c r="G45" s="22">
        <v>3.65</v>
      </c>
      <c r="H45" s="23">
        <v>3.65</v>
      </c>
      <c r="I45" s="201">
        <v>0.221</v>
      </c>
      <c r="J45" s="24">
        <v>0.221</v>
      </c>
      <c r="K45" s="24">
        <v>0.221</v>
      </c>
      <c r="L45" s="202">
        <v>0.221</v>
      </c>
      <c r="M45" s="25">
        <v>35.97</v>
      </c>
      <c r="N45" s="26">
        <v>10.752000000000001</v>
      </c>
      <c r="O45" s="26">
        <v>1.214</v>
      </c>
      <c r="P45" s="26">
        <v>8.4000000000000005E-2</v>
      </c>
      <c r="Q45" s="57">
        <v>0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3.2</v>
      </c>
      <c r="F46" s="29">
        <v>3.2</v>
      </c>
      <c r="G46" s="29">
        <v>3.2</v>
      </c>
      <c r="H46" s="30">
        <v>3.2</v>
      </c>
      <c r="I46" s="205">
        <v>0.221</v>
      </c>
      <c r="J46" s="31">
        <v>0.221</v>
      </c>
      <c r="K46" s="31">
        <v>0.221</v>
      </c>
      <c r="L46" s="204">
        <v>0.221</v>
      </c>
      <c r="M46" s="32">
        <v>35.97</v>
      </c>
      <c r="N46" s="33">
        <v>0</v>
      </c>
      <c r="O46" s="33">
        <v>0.78200000000000003</v>
      </c>
      <c r="P46" s="33">
        <v>8.4000000000000005E-2</v>
      </c>
      <c r="Q46" s="58">
        <v>0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27.36</v>
      </c>
      <c r="E47" s="22">
        <v>0.42</v>
      </c>
      <c r="F47" s="22">
        <v>0.32</v>
      </c>
      <c r="G47" s="22">
        <v>0.42</v>
      </c>
      <c r="H47" s="23">
        <v>0.32</v>
      </c>
      <c r="I47" s="24">
        <v>0.111</v>
      </c>
      <c r="J47" s="24">
        <v>0.111</v>
      </c>
      <c r="K47" s="24">
        <v>0.111</v>
      </c>
      <c r="L47" s="24">
        <v>0.111</v>
      </c>
      <c r="M47" s="25">
        <v>114438.65</v>
      </c>
      <c r="N47" s="26">
        <v>11.457000000000001</v>
      </c>
      <c r="O47" s="26">
        <v>0.22600000000000001</v>
      </c>
      <c r="P47" s="26">
        <v>3.3000000000000002E-2</v>
      </c>
      <c r="Q47" s="57">
        <v>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33.36</v>
      </c>
      <c r="E48" s="22">
        <v>0.76</v>
      </c>
      <c r="F48" s="22">
        <v>0.6</v>
      </c>
      <c r="G48" s="22">
        <v>0.76</v>
      </c>
      <c r="H48" s="23">
        <v>0.6</v>
      </c>
      <c r="I48" s="24">
        <v>0.112</v>
      </c>
      <c r="J48" s="24">
        <v>0.112</v>
      </c>
      <c r="K48" s="24">
        <v>0.112</v>
      </c>
      <c r="L48" s="24">
        <v>0.112</v>
      </c>
      <c r="M48" s="25">
        <v>114438.65</v>
      </c>
      <c r="N48" s="26">
        <v>13.686</v>
      </c>
      <c r="O48" s="26">
        <v>0.27800000000000002</v>
      </c>
      <c r="P48" s="26">
        <v>0.03</v>
      </c>
      <c r="Q48" s="57">
        <v>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38.28</v>
      </c>
      <c r="E49" s="22">
        <v>1.06</v>
      </c>
      <c r="F49" s="22">
        <v>0.87</v>
      </c>
      <c r="G49" s="22">
        <v>1.06</v>
      </c>
      <c r="H49" s="23">
        <v>0.87</v>
      </c>
      <c r="I49" s="24">
        <v>0.115</v>
      </c>
      <c r="J49" s="24">
        <v>0.115</v>
      </c>
      <c r="K49" s="24">
        <v>0.115</v>
      </c>
      <c r="L49" s="24">
        <v>0.115</v>
      </c>
      <c r="M49" s="25">
        <v>17002.310000000001</v>
      </c>
      <c r="N49" s="26">
        <v>12.013</v>
      </c>
      <c r="O49" s="26">
        <v>0.32</v>
      </c>
      <c r="P49" s="26">
        <v>3.2000000000000001E-2</v>
      </c>
      <c r="Q49" s="57">
        <v>0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40.32</v>
      </c>
      <c r="E50" s="22">
        <v>1.79</v>
      </c>
      <c r="F50" s="22">
        <v>1.5</v>
      </c>
      <c r="G50" s="22">
        <v>1.79</v>
      </c>
      <c r="H50" s="23">
        <v>1.5</v>
      </c>
      <c r="I50" s="24">
        <v>0.156</v>
      </c>
      <c r="J50" s="24">
        <v>0.156</v>
      </c>
      <c r="K50" s="24">
        <v>0.156</v>
      </c>
      <c r="L50" s="24">
        <v>0.156</v>
      </c>
      <c r="M50" s="25">
        <v>1046.3</v>
      </c>
      <c r="N50" s="26">
        <v>12.689</v>
      </c>
      <c r="O50" s="26">
        <v>0.48699999999999999</v>
      </c>
      <c r="P50" s="26">
        <v>2.8000000000000001E-2</v>
      </c>
      <c r="Q50" s="57">
        <v>0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42.12</v>
      </c>
      <c r="E51" s="22">
        <v>2.2999999999999998</v>
      </c>
      <c r="F51" s="22">
        <v>2.2999999999999998</v>
      </c>
      <c r="G51" s="22">
        <v>2.2999999999999998</v>
      </c>
      <c r="H51" s="23">
        <v>2.2999999999999998</v>
      </c>
      <c r="I51" s="24">
        <v>0.187</v>
      </c>
      <c r="J51" s="24">
        <v>0.187</v>
      </c>
      <c r="K51" s="24">
        <v>0.187</v>
      </c>
      <c r="L51" s="24">
        <v>0.187</v>
      </c>
      <c r="M51" s="25">
        <v>35.97</v>
      </c>
      <c r="N51" s="26">
        <v>12.381</v>
      </c>
      <c r="O51" s="26">
        <v>0.746</v>
      </c>
      <c r="P51" s="26">
        <v>8.4000000000000005E-2</v>
      </c>
      <c r="Q51" s="57">
        <v>0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36</v>
      </c>
      <c r="E52" s="22">
        <v>4.05</v>
      </c>
      <c r="F52" s="22">
        <v>4.05</v>
      </c>
      <c r="G52" s="22">
        <v>4.05</v>
      </c>
      <c r="H52" s="23">
        <v>4.05</v>
      </c>
      <c r="I52" s="24">
        <v>0.187</v>
      </c>
      <c r="J52" s="24">
        <v>0.187</v>
      </c>
      <c r="K52" s="24">
        <v>0.187</v>
      </c>
      <c r="L52" s="24">
        <v>0.187</v>
      </c>
      <c r="M52" s="25">
        <v>35.97</v>
      </c>
      <c r="N52" s="26">
        <v>10.752000000000001</v>
      </c>
      <c r="O52" s="26">
        <v>1.214</v>
      </c>
      <c r="P52" s="26">
        <v>8.4000000000000005E-2</v>
      </c>
      <c r="Q52" s="57">
        <v>0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2.4</v>
      </c>
      <c r="F53" s="22">
        <v>1.9</v>
      </c>
      <c r="G53" s="22">
        <v>2.4</v>
      </c>
      <c r="H53" s="23">
        <v>1.9</v>
      </c>
      <c r="I53" s="24">
        <v>0.187</v>
      </c>
      <c r="J53" s="24">
        <v>0.187</v>
      </c>
      <c r="K53" s="24">
        <v>0.187</v>
      </c>
      <c r="L53" s="24">
        <v>0.187</v>
      </c>
      <c r="M53" s="25">
        <v>35.97</v>
      </c>
      <c r="N53" s="26">
        <v>0</v>
      </c>
      <c r="O53" s="26">
        <v>0.78200000000000003</v>
      </c>
      <c r="P53" s="26">
        <v>8.4000000000000005E-2</v>
      </c>
      <c r="Q53" s="57">
        <v>0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25.44</v>
      </c>
      <c r="E54" s="15">
        <v>0.46</v>
      </c>
      <c r="F54" s="15">
        <v>0.46</v>
      </c>
      <c r="G54" s="15">
        <v>0.46</v>
      </c>
      <c r="H54" s="16">
        <v>0.46</v>
      </c>
      <c r="I54" s="17">
        <v>7.0999999999999994E-2</v>
      </c>
      <c r="J54" s="17">
        <v>7.0999999999999994E-2</v>
      </c>
      <c r="K54" s="17">
        <v>7.0999999999999994E-2</v>
      </c>
      <c r="L54" s="17">
        <v>7.0999999999999994E-2</v>
      </c>
      <c r="M54" s="18">
        <v>114438.65</v>
      </c>
      <c r="N54" s="19">
        <v>11.457000000000001</v>
      </c>
      <c r="O54" s="19">
        <v>0.22600000000000001</v>
      </c>
      <c r="P54" s="19">
        <v>3.3000000000000002E-2</v>
      </c>
      <c r="Q54" s="56">
        <v>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32.159999999999997</v>
      </c>
      <c r="E55" s="22">
        <v>0.89</v>
      </c>
      <c r="F55" s="22">
        <v>0.89</v>
      </c>
      <c r="G55" s="22">
        <v>0.89</v>
      </c>
      <c r="H55" s="23">
        <v>0.89</v>
      </c>
      <c r="I55" s="24">
        <v>7.8E-2</v>
      </c>
      <c r="J55" s="24">
        <v>7.8E-2</v>
      </c>
      <c r="K55" s="24">
        <v>7.8E-2</v>
      </c>
      <c r="L55" s="24">
        <v>7.8E-2</v>
      </c>
      <c r="M55" s="25">
        <v>114438.65</v>
      </c>
      <c r="N55" s="26">
        <v>13.686</v>
      </c>
      <c r="O55" s="26">
        <v>0.27800000000000002</v>
      </c>
      <c r="P55" s="26">
        <v>0.03</v>
      </c>
      <c r="Q55" s="57">
        <v>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40.92</v>
      </c>
      <c r="E56" s="22">
        <v>1.33</v>
      </c>
      <c r="F56" s="22">
        <v>1.33</v>
      </c>
      <c r="G56" s="22">
        <v>1.33</v>
      </c>
      <c r="H56" s="23">
        <v>1.33</v>
      </c>
      <c r="I56" s="24">
        <v>8.4000000000000005E-2</v>
      </c>
      <c r="J56" s="24">
        <v>8.4000000000000005E-2</v>
      </c>
      <c r="K56" s="24">
        <v>8.4000000000000005E-2</v>
      </c>
      <c r="L56" s="24">
        <v>8.4000000000000005E-2</v>
      </c>
      <c r="M56" s="25">
        <v>17002.310000000001</v>
      </c>
      <c r="N56" s="26">
        <v>12.013</v>
      </c>
      <c r="O56" s="26">
        <v>0.32</v>
      </c>
      <c r="P56" s="26">
        <v>3.2000000000000001E-2</v>
      </c>
      <c r="Q56" s="57">
        <v>0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41.88</v>
      </c>
      <c r="E57" s="22">
        <v>2.31</v>
      </c>
      <c r="F57" s="22">
        <v>1.48</v>
      </c>
      <c r="G57" s="22">
        <v>2.31</v>
      </c>
      <c r="H57" s="23">
        <v>1.48</v>
      </c>
      <c r="I57" s="24">
        <v>0.16500000000000001</v>
      </c>
      <c r="J57" s="24">
        <v>0.16500000000000001</v>
      </c>
      <c r="K57" s="24">
        <v>0.16500000000000001</v>
      </c>
      <c r="L57" s="24">
        <v>0.16500000000000001</v>
      </c>
      <c r="M57" s="25">
        <v>1046.3</v>
      </c>
      <c r="N57" s="26">
        <v>12.689</v>
      </c>
      <c r="O57" s="26">
        <v>0.48699999999999999</v>
      </c>
      <c r="P57" s="26">
        <v>2.8000000000000001E-2</v>
      </c>
      <c r="Q57" s="57">
        <v>0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2.11</v>
      </c>
      <c r="F58" s="22">
        <v>1.42</v>
      </c>
      <c r="G58" s="22">
        <v>2.11</v>
      </c>
      <c r="H58" s="23">
        <v>1.42</v>
      </c>
      <c r="I58" s="24">
        <v>0.16500000000000001</v>
      </c>
      <c r="J58" s="24">
        <v>0.16500000000000001</v>
      </c>
      <c r="K58" s="24">
        <v>0.16500000000000001</v>
      </c>
      <c r="L58" s="24">
        <v>0.16500000000000001</v>
      </c>
      <c r="M58" s="25">
        <v>1046.3</v>
      </c>
      <c r="N58" s="26">
        <v>0</v>
      </c>
      <c r="O58" s="26">
        <v>0.48699999999999999</v>
      </c>
      <c r="P58" s="26">
        <v>2.8000000000000001E-2</v>
      </c>
      <c r="Q58" s="57">
        <v>0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43.68</v>
      </c>
      <c r="E59" s="22">
        <v>4.08</v>
      </c>
      <c r="F59" s="22">
        <v>3.15</v>
      </c>
      <c r="G59" s="22">
        <v>4.08</v>
      </c>
      <c r="H59" s="23">
        <v>3.15</v>
      </c>
      <c r="I59" s="24">
        <v>0.27900000000000003</v>
      </c>
      <c r="J59" s="24">
        <v>0.27900000000000003</v>
      </c>
      <c r="K59" s="24">
        <v>0.27900000000000003</v>
      </c>
      <c r="L59" s="24">
        <v>0.27900000000000003</v>
      </c>
      <c r="M59" s="25">
        <v>35.97</v>
      </c>
      <c r="N59" s="26">
        <v>12.381</v>
      </c>
      <c r="O59" s="26">
        <v>0.746</v>
      </c>
      <c r="P59" s="26">
        <v>8.4000000000000005E-2</v>
      </c>
      <c r="Q59" s="57">
        <v>0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36</v>
      </c>
      <c r="E60" s="22">
        <v>5.13</v>
      </c>
      <c r="F60" s="22">
        <v>5.13</v>
      </c>
      <c r="G60" s="22">
        <v>5.13</v>
      </c>
      <c r="H60" s="23">
        <v>5.13</v>
      </c>
      <c r="I60" s="24">
        <v>0.27900000000000003</v>
      </c>
      <c r="J60" s="24">
        <v>0.27900000000000003</v>
      </c>
      <c r="K60" s="24">
        <v>0.27900000000000003</v>
      </c>
      <c r="L60" s="24">
        <v>0.27900000000000003</v>
      </c>
      <c r="M60" s="25">
        <v>35.97</v>
      </c>
      <c r="N60" s="26">
        <v>10.752000000000001</v>
      </c>
      <c r="O60" s="26">
        <v>1.214</v>
      </c>
      <c r="P60" s="26">
        <v>8.4000000000000005E-2</v>
      </c>
      <c r="Q60" s="57">
        <v>0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4.26</v>
      </c>
      <c r="F61" s="22">
        <v>2.46</v>
      </c>
      <c r="G61" s="22">
        <v>4.26</v>
      </c>
      <c r="H61" s="23">
        <v>2.46</v>
      </c>
      <c r="I61" s="24">
        <v>0.27900000000000003</v>
      </c>
      <c r="J61" s="24">
        <v>0.27900000000000003</v>
      </c>
      <c r="K61" s="24">
        <v>0.27900000000000003</v>
      </c>
      <c r="L61" s="24">
        <v>0.27900000000000003</v>
      </c>
      <c r="M61" s="25">
        <v>35.97</v>
      </c>
      <c r="N61" s="26">
        <v>0</v>
      </c>
      <c r="O61" s="26">
        <v>0.78200000000000003</v>
      </c>
      <c r="P61" s="26">
        <v>8.4000000000000005E-2</v>
      </c>
      <c r="Q61" s="57">
        <v>0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36</v>
      </c>
      <c r="E62" s="22">
        <v>5.77</v>
      </c>
      <c r="F62" s="22">
        <v>2.91</v>
      </c>
      <c r="G62" s="22">
        <v>5.77</v>
      </c>
      <c r="H62" s="23">
        <v>2.91</v>
      </c>
      <c r="I62" s="24">
        <v>0.27900000000000003</v>
      </c>
      <c r="J62" s="24">
        <v>0.27900000000000003</v>
      </c>
      <c r="K62" s="24">
        <v>0.27900000000000003</v>
      </c>
      <c r="L62" s="24">
        <v>0.27900000000000003</v>
      </c>
      <c r="M62" s="25">
        <v>35.97</v>
      </c>
      <c r="N62" s="26">
        <v>10.752000000000001</v>
      </c>
      <c r="O62" s="26">
        <v>1.214</v>
      </c>
      <c r="P62" s="26">
        <v>8.4000000000000005E-2</v>
      </c>
      <c r="Q62" s="57">
        <v>0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32.04</v>
      </c>
      <c r="E63" s="22">
        <v>1.04</v>
      </c>
      <c r="F63" s="22">
        <v>1.04</v>
      </c>
      <c r="G63" s="22">
        <v>1.04</v>
      </c>
      <c r="H63" s="23">
        <v>1.04</v>
      </c>
      <c r="I63" s="24">
        <v>0.13</v>
      </c>
      <c r="J63" s="24">
        <v>0.13</v>
      </c>
      <c r="K63" s="24">
        <v>0.13</v>
      </c>
      <c r="L63" s="24">
        <v>0.13</v>
      </c>
      <c r="M63" s="25">
        <v>17002.310000000001</v>
      </c>
      <c r="N63" s="26">
        <v>12.013</v>
      </c>
      <c r="O63" s="26">
        <v>0.32</v>
      </c>
      <c r="P63" s="26">
        <v>3.2000000000000001E-2</v>
      </c>
      <c r="Q63" s="57">
        <v>0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32.4</v>
      </c>
      <c r="E64" s="22">
        <v>2.1</v>
      </c>
      <c r="F64" s="22">
        <v>1.27</v>
      </c>
      <c r="G64" s="22">
        <v>2.1</v>
      </c>
      <c r="H64" s="23">
        <v>1.27</v>
      </c>
      <c r="I64" s="24">
        <v>0.16900000000000001</v>
      </c>
      <c r="J64" s="24">
        <v>0.16900000000000001</v>
      </c>
      <c r="K64" s="24">
        <v>0.16900000000000001</v>
      </c>
      <c r="L64" s="24">
        <v>0.16900000000000001</v>
      </c>
      <c r="M64" s="25">
        <v>1046.3</v>
      </c>
      <c r="N64" s="26">
        <v>12.689</v>
      </c>
      <c r="O64" s="26">
        <v>0.48699999999999999</v>
      </c>
      <c r="P64" s="26">
        <v>2.8000000000000001E-2</v>
      </c>
      <c r="Q64" s="57">
        <v>0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37.32</v>
      </c>
      <c r="E65" s="22">
        <v>3.87</v>
      </c>
      <c r="F65" s="22">
        <v>2.89</v>
      </c>
      <c r="G65" s="22">
        <v>3.87</v>
      </c>
      <c r="H65" s="23">
        <v>2.89</v>
      </c>
      <c r="I65" s="24">
        <v>0.34499999999999997</v>
      </c>
      <c r="J65" s="24">
        <v>0.34499999999999997</v>
      </c>
      <c r="K65" s="24">
        <v>0.34499999999999997</v>
      </c>
      <c r="L65" s="24">
        <v>0.34499999999999997</v>
      </c>
      <c r="M65" s="25">
        <v>35.97</v>
      </c>
      <c r="N65" s="26">
        <v>12.381</v>
      </c>
      <c r="O65" s="26">
        <v>0.746</v>
      </c>
      <c r="P65" s="26">
        <v>8.4000000000000005E-2</v>
      </c>
      <c r="Q65" s="57">
        <v>0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36</v>
      </c>
      <c r="E66" s="22">
        <v>3.87</v>
      </c>
      <c r="F66" s="22">
        <v>3.87</v>
      </c>
      <c r="G66" s="22">
        <v>3.87</v>
      </c>
      <c r="H66" s="23">
        <v>3.87</v>
      </c>
      <c r="I66" s="24">
        <v>0.34499999999999997</v>
      </c>
      <c r="J66" s="24">
        <v>0.34499999999999997</v>
      </c>
      <c r="K66" s="24">
        <v>0.34499999999999997</v>
      </c>
      <c r="L66" s="24">
        <v>0.34499999999999997</v>
      </c>
      <c r="M66" s="25">
        <v>35.97</v>
      </c>
      <c r="N66" s="26">
        <v>10.752000000000001</v>
      </c>
      <c r="O66" s="26">
        <v>1.214</v>
      </c>
      <c r="P66" s="26">
        <v>8.4000000000000005E-2</v>
      </c>
      <c r="Q66" s="57">
        <v>0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3.69</v>
      </c>
      <c r="F67" s="22">
        <v>2.35</v>
      </c>
      <c r="G67" s="22">
        <v>3.69</v>
      </c>
      <c r="H67" s="23">
        <v>2.35</v>
      </c>
      <c r="I67" s="24">
        <v>0.34499999999999997</v>
      </c>
      <c r="J67" s="24">
        <v>0.34499999999999997</v>
      </c>
      <c r="K67" s="24">
        <v>0.34499999999999997</v>
      </c>
      <c r="L67" s="24">
        <v>0.34499999999999997</v>
      </c>
      <c r="M67" s="25">
        <v>35.97</v>
      </c>
      <c r="N67" s="26">
        <v>0</v>
      </c>
      <c r="O67" s="26">
        <v>0.78200000000000003</v>
      </c>
      <c r="P67" s="26">
        <v>8.4000000000000005E-2</v>
      </c>
      <c r="Q67" s="57">
        <v>0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36</v>
      </c>
      <c r="E68" s="29">
        <v>4.5</v>
      </c>
      <c r="F68" s="29">
        <v>2.17</v>
      </c>
      <c r="G68" s="29">
        <v>4.5</v>
      </c>
      <c r="H68" s="30">
        <v>2.17</v>
      </c>
      <c r="I68" s="24">
        <v>0.34499999999999997</v>
      </c>
      <c r="J68" s="24">
        <v>0.34499999999999997</v>
      </c>
      <c r="K68" s="24">
        <v>0.34499999999999997</v>
      </c>
      <c r="L68" s="24">
        <v>0.34499999999999997</v>
      </c>
      <c r="M68" s="32">
        <v>35.97</v>
      </c>
      <c r="N68" s="33">
        <v>10.752000000000001</v>
      </c>
      <c r="O68" s="33">
        <v>1.214</v>
      </c>
      <c r="P68" s="33">
        <v>8.4000000000000005E-2</v>
      </c>
      <c r="Q68" s="58">
        <v>0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26.52</v>
      </c>
      <c r="E69" s="15">
        <v>0.42</v>
      </c>
      <c r="F69" s="15">
        <v>0.3</v>
      </c>
      <c r="G69" s="15">
        <v>0.42</v>
      </c>
      <c r="H69" s="16">
        <v>0.3</v>
      </c>
      <c r="I69" s="17">
        <v>7.2999999999999995E-2</v>
      </c>
      <c r="J69" s="17">
        <v>7.2999999999999995E-2</v>
      </c>
      <c r="K69" s="17">
        <v>7.2999999999999995E-2</v>
      </c>
      <c r="L69" s="17">
        <v>7.2999999999999995E-2</v>
      </c>
      <c r="M69" s="18">
        <v>114438.65</v>
      </c>
      <c r="N69" s="19">
        <v>11.457000000000001</v>
      </c>
      <c r="O69" s="19">
        <v>0.22600000000000001</v>
      </c>
      <c r="P69" s="19">
        <v>3.3000000000000002E-2</v>
      </c>
      <c r="Q69" s="56">
        <v>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35.4</v>
      </c>
      <c r="E70" s="22">
        <v>0.6</v>
      </c>
      <c r="F70" s="22">
        <v>0.39</v>
      </c>
      <c r="G70" s="22">
        <v>0.6</v>
      </c>
      <c r="H70" s="23">
        <v>0.39</v>
      </c>
      <c r="I70" s="24">
        <v>0.11799999999999999</v>
      </c>
      <c r="J70" s="24">
        <v>0.11799999999999999</v>
      </c>
      <c r="K70" s="24">
        <v>0.11799999999999999</v>
      </c>
      <c r="L70" s="24">
        <v>0.11799999999999999</v>
      </c>
      <c r="M70" s="25">
        <v>114438.65</v>
      </c>
      <c r="N70" s="26">
        <v>13.686</v>
      </c>
      <c r="O70" s="26">
        <v>0.27800000000000002</v>
      </c>
      <c r="P70" s="26">
        <v>0.03</v>
      </c>
      <c r="Q70" s="57">
        <v>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42.12</v>
      </c>
      <c r="E71" s="22">
        <v>1.1399999999999999</v>
      </c>
      <c r="F71" s="22">
        <v>0.83</v>
      </c>
      <c r="G71" s="22">
        <v>1.1399999999999999</v>
      </c>
      <c r="H71" s="23">
        <v>0.83</v>
      </c>
      <c r="I71" s="24">
        <v>0.14000000000000001</v>
      </c>
      <c r="J71" s="24">
        <v>0.14000000000000001</v>
      </c>
      <c r="K71" s="24">
        <v>0.14000000000000001</v>
      </c>
      <c r="L71" s="24">
        <v>0.14000000000000001</v>
      </c>
      <c r="M71" s="25">
        <v>17002.310000000001</v>
      </c>
      <c r="N71" s="26">
        <v>12.013</v>
      </c>
      <c r="O71" s="26">
        <v>0.32</v>
      </c>
      <c r="P71" s="26">
        <v>3.2000000000000001E-2</v>
      </c>
      <c r="Q71" s="57">
        <v>0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42.6</v>
      </c>
      <c r="E72" s="22">
        <v>1.89</v>
      </c>
      <c r="F72" s="22">
        <v>1.36</v>
      </c>
      <c r="G72" s="22">
        <v>1.89</v>
      </c>
      <c r="H72" s="23">
        <v>1.36</v>
      </c>
      <c r="I72" s="24">
        <v>0.23300000000000001</v>
      </c>
      <c r="J72" s="24">
        <v>0.23300000000000001</v>
      </c>
      <c r="K72" s="24">
        <v>0.23300000000000001</v>
      </c>
      <c r="L72" s="24">
        <v>0.23300000000000001</v>
      </c>
      <c r="M72" s="25">
        <v>1046.3</v>
      </c>
      <c r="N72" s="26">
        <v>12.689</v>
      </c>
      <c r="O72" s="26">
        <v>0.48699999999999999</v>
      </c>
      <c r="P72" s="26">
        <v>2.8000000000000001E-2</v>
      </c>
      <c r="Q72" s="57">
        <v>0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41.88</v>
      </c>
      <c r="E73" s="22">
        <v>2.39</v>
      </c>
      <c r="F73" s="22">
        <v>1.7</v>
      </c>
      <c r="G73" s="22">
        <v>2.39</v>
      </c>
      <c r="H73" s="23">
        <v>1.7</v>
      </c>
      <c r="I73" s="24">
        <v>0.26</v>
      </c>
      <c r="J73" s="24">
        <v>0.26</v>
      </c>
      <c r="K73" s="24">
        <v>0.26</v>
      </c>
      <c r="L73" s="24">
        <v>0.26</v>
      </c>
      <c r="M73" s="25">
        <v>35.97</v>
      </c>
      <c r="N73" s="26">
        <v>12.381</v>
      </c>
      <c r="O73" s="26">
        <v>0.746</v>
      </c>
      <c r="P73" s="26">
        <v>8.4000000000000005E-2</v>
      </c>
      <c r="Q73" s="57">
        <v>0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36</v>
      </c>
      <c r="E74" s="22">
        <v>3.97</v>
      </c>
      <c r="F74" s="22">
        <v>3.97</v>
      </c>
      <c r="G74" s="22">
        <v>3.97</v>
      </c>
      <c r="H74" s="23">
        <v>3.97</v>
      </c>
      <c r="I74" s="24">
        <v>0.26</v>
      </c>
      <c r="J74" s="24">
        <v>0.26</v>
      </c>
      <c r="K74" s="24">
        <v>0.26</v>
      </c>
      <c r="L74" s="24">
        <v>0.26</v>
      </c>
      <c r="M74" s="25">
        <v>35.97</v>
      </c>
      <c r="N74" s="26">
        <v>10.752000000000001</v>
      </c>
      <c r="O74" s="26">
        <v>1.214</v>
      </c>
      <c r="P74" s="26">
        <v>8.4000000000000005E-2</v>
      </c>
      <c r="Q74" s="57">
        <v>0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4.54</v>
      </c>
      <c r="F75" s="22">
        <v>3.16</v>
      </c>
      <c r="G75" s="22">
        <v>4.54</v>
      </c>
      <c r="H75" s="23">
        <v>3.16</v>
      </c>
      <c r="I75" s="24">
        <v>0.26</v>
      </c>
      <c r="J75" s="24">
        <v>0.26</v>
      </c>
      <c r="K75" s="24">
        <v>0.26</v>
      </c>
      <c r="L75" s="24">
        <v>0.26</v>
      </c>
      <c r="M75" s="25">
        <v>35.97</v>
      </c>
      <c r="N75" s="26">
        <v>0</v>
      </c>
      <c r="O75" s="26">
        <v>0.78200000000000003</v>
      </c>
      <c r="P75" s="26">
        <v>8.4000000000000005E-2</v>
      </c>
      <c r="Q75" s="57">
        <v>0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36</v>
      </c>
      <c r="E76" s="22">
        <v>4.62</v>
      </c>
      <c r="F76" s="22">
        <v>2.74</v>
      </c>
      <c r="G76" s="22">
        <v>4.62</v>
      </c>
      <c r="H76" s="23">
        <v>2.74</v>
      </c>
      <c r="I76" s="24">
        <v>0.26</v>
      </c>
      <c r="J76" s="24">
        <v>0.26</v>
      </c>
      <c r="K76" s="24">
        <v>0.26</v>
      </c>
      <c r="L76" s="24">
        <v>0.26</v>
      </c>
      <c r="M76" s="25">
        <v>35.97</v>
      </c>
      <c r="N76" s="26">
        <v>10.752000000000001</v>
      </c>
      <c r="O76" s="26">
        <v>1.214</v>
      </c>
      <c r="P76" s="26">
        <v>8.4000000000000005E-2</v>
      </c>
      <c r="Q76" s="57">
        <v>0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26.4</v>
      </c>
      <c r="E77" s="22">
        <v>1.1499999999999999</v>
      </c>
      <c r="F77" s="22">
        <v>0.85</v>
      </c>
      <c r="G77" s="22">
        <v>1.1499999999999999</v>
      </c>
      <c r="H77" s="23">
        <v>0.85</v>
      </c>
      <c r="I77" s="24">
        <v>7.0000000000000007E-2</v>
      </c>
      <c r="J77" s="24">
        <v>7.0000000000000007E-2</v>
      </c>
      <c r="K77" s="24">
        <v>7.0000000000000007E-2</v>
      </c>
      <c r="L77" s="24">
        <v>7.0000000000000007E-2</v>
      </c>
      <c r="M77" s="25">
        <v>114438.65</v>
      </c>
      <c r="N77" s="26">
        <v>13.686</v>
      </c>
      <c r="O77" s="26">
        <v>0.27800000000000002</v>
      </c>
      <c r="P77" s="26">
        <v>0.03</v>
      </c>
      <c r="Q77" s="57">
        <v>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32.28</v>
      </c>
      <c r="E78" s="22">
        <v>1.7</v>
      </c>
      <c r="F78" s="22">
        <v>1.28</v>
      </c>
      <c r="G78" s="22">
        <v>1.7</v>
      </c>
      <c r="H78" s="23">
        <v>1.28</v>
      </c>
      <c r="I78" s="24">
        <v>0.114</v>
      </c>
      <c r="J78" s="24">
        <v>0.114</v>
      </c>
      <c r="K78" s="24">
        <v>0.114</v>
      </c>
      <c r="L78" s="24">
        <v>0.114</v>
      </c>
      <c r="M78" s="25">
        <v>17002.310000000001</v>
      </c>
      <c r="N78" s="26">
        <v>12.013</v>
      </c>
      <c r="O78" s="26">
        <v>0.32</v>
      </c>
      <c r="P78" s="26">
        <v>3.2000000000000001E-2</v>
      </c>
      <c r="Q78" s="57">
        <v>0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41.04</v>
      </c>
      <c r="E79" s="22">
        <v>2.19</v>
      </c>
      <c r="F79" s="22">
        <v>1.68</v>
      </c>
      <c r="G79" s="22">
        <v>2.19</v>
      </c>
      <c r="H79" s="23">
        <v>1.68</v>
      </c>
      <c r="I79" s="24">
        <v>0.187</v>
      </c>
      <c r="J79" s="24">
        <v>0.187</v>
      </c>
      <c r="K79" s="24">
        <v>0.187</v>
      </c>
      <c r="L79" s="24">
        <v>0.187</v>
      </c>
      <c r="M79" s="25">
        <v>1046.3</v>
      </c>
      <c r="N79" s="26">
        <v>12.689</v>
      </c>
      <c r="O79" s="26">
        <v>0.48699999999999999</v>
      </c>
      <c r="P79" s="26">
        <v>2.8000000000000001E-2</v>
      </c>
      <c r="Q79" s="57">
        <v>0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51.36</v>
      </c>
      <c r="E80" s="22">
        <v>3.48</v>
      </c>
      <c r="F80" s="22">
        <v>2.57</v>
      </c>
      <c r="G80" s="22">
        <v>3.48</v>
      </c>
      <c r="H80" s="23">
        <v>2.57</v>
      </c>
      <c r="I80" s="24">
        <v>0.27800000000000002</v>
      </c>
      <c r="J80" s="24">
        <v>0.27800000000000002</v>
      </c>
      <c r="K80" s="24">
        <v>0.27800000000000002</v>
      </c>
      <c r="L80" s="24">
        <v>0.27800000000000002</v>
      </c>
      <c r="M80" s="25">
        <v>35.97</v>
      </c>
      <c r="N80" s="26">
        <v>12.381</v>
      </c>
      <c r="O80" s="26">
        <v>0.746</v>
      </c>
      <c r="P80" s="26">
        <v>8.4000000000000005E-2</v>
      </c>
      <c r="Q80" s="57">
        <v>0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36</v>
      </c>
      <c r="E81" s="22">
        <v>4.88</v>
      </c>
      <c r="F81" s="22">
        <v>4.88</v>
      </c>
      <c r="G81" s="22">
        <v>4.88</v>
      </c>
      <c r="H81" s="23">
        <v>4.88</v>
      </c>
      <c r="I81" s="24">
        <v>0.27800000000000002</v>
      </c>
      <c r="J81" s="24">
        <v>0.27800000000000002</v>
      </c>
      <c r="K81" s="24">
        <v>0.27800000000000002</v>
      </c>
      <c r="L81" s="24">
        <v>0.27800000000000002</v>
      </c>
      <c r="M81" s="25">
        <v>35.97</v>
      </c>
      <c r="N81" s="26">
        <v>10.752000000000001</v>
      </c>
      <c r="O81" s="26">
        <v>1.214</v>
      </c>
      <c r="P81" s="26">
        <v>8.4000000000000005E-2</v>
      </c>
      <c r="Q81" s="57">
        <v>0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2.57</v>
      </c>
      <c r="F82" s="29">
        <v>2.57</v>
      </c>
      <c r="G82" s="29">
        <v>2.57</v>
      </c>
      <c r="H82" s="30">
        <v>2.57</v>
      </c>
      <c r="I82" s="24">
        <v>0.27800000000000002</v>
      </c>
      <c r="J82" s="24">
        <v>0.27800000000000002</v>
      </c>
      <c r="K82" s="24">
        <v>0.27800000000000002</v>
      </c>
      <c r="L82" s="24">
        <v>0.27800000000000002</v>
      </c>
      <c r="M82" s="32">
        <v>35.97</v>
      </c>
      <c r="N82" s="33">
        <v>0</v>
      </c>
      <c r="O82" s="33">
        <v>0.78200000000000003</v>
      </c>
      <c r="P82" s="33">
        <v>8.4000000000000005E-2</v>
      </c>
      <c r="Q82" s="58">
        <v>0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11.52</v>
      </c>
      <c r="E83" s="15">
        <v>0.36</v>
      </c>
      <c r="F83" s="15">
        <v>0.27</v>
      </c>
      <c r="G83" s="15">
        <v>0.38</v>
      </c>
      <c r="H83" s="16">
        <v>0.28000000000000003</v>
      </c>
      <c r="I83" s="199">
        <v>7.6999999999999999E-2</v>
      </c>
      <c r="J83" s="17">
        <v>7.6999999999999999E-2</v>
      </c>
      <c r="K83" s="17">
        <v>7.6999999999999999E-2</v>
      </c>
      <c r="L83" s="200">
        <v>7.6999999999999999E-2</v>
      </c>
      <c r="M83" s="18">
        <v>114438.65</v>
      </c>
      <c r="N83" s="19">
        <v>11.457000000000001</v>
      </c>
      <c r="O83" s="19">
        <v>0.22600000000000001</v>
      </c>
      <c r="P83" s="19">
        <v>3.3000000000000002E-2</v>
      </c>
      <c r="Q83" s="56">
        <v>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14.64</v>
      </c>
      <c r="E84" s="22">
        <v>0.53</v>
      </c>
      <c r="F84" s="22">
        <v>0.43</v>
      </c>
      <c r="G84" s="22">
        <v>0.56000000000000005</v>
      </c>
      <c r="H84" s="23">
        <v>0.45</v>
      </c>
      <c r="I84" s="201">
        <v>0.09</v>
      </c>
      <c r="J84" s="24">
        <v>0.09</v>
      </c>
      <c r="K84" s="24">
        <v>0.09</v>
      </c>
      <c r="L84" s="202">
        <v>0.09</v>
      </c>
      <c r="M84" s="25">
        <v>114438.65</v>
      </c>
      <c r="N84" s="26">
        <v>13.686</v>
      </c>
      <c r="O84" s="26">
        <v>0.27800000000000002</v>
      </c>
      <c r="P84" s="26">
        <v>0.03</v>
      </c>
      <c r="Q84" s="57">
        <v>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20.28</v>
      </c>
      <c r="E85" s="22">
        <v>0.86</v>
      </c>
      <c r="F85" s="22">
        <v>0.66</v>
      </c>
      <c r="G85" s="22">
        <v>0.89</v>
      </c>
      <c r="H85" s="23">
        <v>0.69</v>
      </c>
      <c r="I85" s="201">
        <v>0.10100000000000001</v>
      </c>
      <c r="J85" s="24">
        <v>0.10100000000000001</v>
      </c>
      <c r="K85" s="24">
        <v>0.10100000000000001</v>
      </c>
      <c r="L85" s="202">
        <v>0.10100000000000001</v>
      </c>
      <c r="M85" s="25">
        <v>17002.310000000001</v>
      </c>
      <c r="N85" s="26">
        <v>12.013</v>
      </c>
      <c r="O85" s="26">
        <v>0.32</v>
      </c>
      <c r="P85" s="26">
        <v>3.2000000000000001E-2</v>
      </c>
      <c r="Q85" s="57">
        <v>0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32.76</v>
      </c>
      <c r="E86" s="22">
        <v>1.44</v>
      </c>
      <c r="F86" s="22">
        <v>1.06</v>
      </c>
      <c r="G86" s="22">
        <v>1.47</v>
      </c>
      <c r="H86" s="23">
        <v>1.1000000000000001</v>
      </c>
      <c r="I86" s="201">
        <v>0.13300000000000001</v>
      </c>
      <c r="J86" s="24">
        <v>0.13300000000000001</v>
      </c>
      <c r="K86" s="24">
        <v>0.13300000000000001</v>
      </c>
      <c r="L86" s="202">
        <v>0.13300000000000001</v>
      </c>
      <c r="M86" s="25">
        <v>1046.3</v>
      </c>
      <c r="N86" s="26">
        <v>12.689</v>
      </c>
      <c r="O86" s="26">
        <v>0.48699999999999999</v>
      </c>
      <c r="P86" s="26">
        <v>2.8000000000000001E-2</v>
      </c>
      <c r="Q86" s="57">
        <v>0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36.72</v>
      </c>
      <c r="E87" s="22">
        <v>1.72</v>
      </c>
      <c r="F87" s="22">
        <v>1.4</v>
      </c>
      <c r="G87" s="22">
        <v>1.72</v>
      </c>
      <c r="H87" s="23">
        <v>1.4</v>
      </c>
      <c r="I87" s="201">
        <v>0.221</v>
      </c>
      <c r="J87" s="24">
        <v>0.221</v>
      </c>
      <c r="K87" s="24">
        <v>0.221</v>
      </c>
      <c r="L87" s="202">
        <v>0.221</v>
      </c>
      <c r="M87" s="25">
        <v>35.97</v>
      </c>
      <c r="N87" s="26">
        <v>12.381</v>
      </c>
      <c r="O87" s="26">
        <v>0.746</v>
      </c>
      <c r="P87" s="26">
        <v>8.4000000000000005E-2</v>
      </c>
      <c r="Q87" s="57">
        <v>0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36.72</v>
      </c>
      <c r="E88" s="22">
        <v>1.63</v>
      </c>
      <c r="F88" s="22">
        <v>1.63</v>
      </c>
      <c r="G88" s="22">
        <v>1.63</v>
      </c>
      <c r="H88" s="23">
        <v>1.63</v>
      </c>
      <c r="I88" s="201">
        <v>0.221</v>
      </c>
      <c r="J88" s="24">
        <v>0.221</v>
      </c>
      <c r="K88" s="24">
        <v>0.221</v>
      </c>
      <c r="L88" s="202">
        <v>0.221</v>
      </c>
      <c r="M88" s="25">
        <v>35.97</v>
      </c>
      <c r="N88" s="26">
        <v>12.381</v>
      </c>
      <c r="O88" s="26">
        <v>0.746</v>
      </c>
      <c r="P88" s="26">
        <v>8.4000000000000005E-2</v>
      </c>
      <c r="Q88" s="57">
        <v>0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36</v>
      </c>
      <c r="E89" s="22">
        <v>3.18</v>
      </c>
      <c r="F89" s="22">
        <v>1.7</v>
      </c>
      <c r="G89" s="22">
        <v>3.18</v>
      </c>
      <c r="H89" s="23">
        <v>1.7</v>
      </c>
      <c r="I89" s="201">
        <v>0.221</v>
      </c>
      <c r="J89" s="24">
        <v>0.221</v>
      </c>
      <c r="K89" s="24">
        <v>0.221</v>
      </c>
      <c r="L89" s="202">
        <v>0.221</v>
      </c>
      <c r="M89" s="25">
        <v>35.97</v>
      </c>
      <c r="N89" s="26">
        <v>10.752000000000001</v>
      </c>
      <c r="O89" s="26">
        <v>1.214</v>
      </c>
      <c r="P89" s="26">
        <v>8.4000000000000005E-2</v>
      </c>
      <c r="Q89" s="57">
        <v>0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36</v>
      </c>
      <c r="E90" s="22">
        <v>3.14</v>
      </c>
      <c r="F90" s="22">
        <v>3.14</v>
      </c>
      <c r="G90" s="22">
        <v>3.14</v>
      </c>
      <c r="H90" s="23">
        <v>3.14</v>
      </c>
      <c r="I90" s="201">
        <v>0.221</v>
      </c>
      <c r="J90" s="24">
        <v>0.221</v>
      </c>
      <c r="K90" s="24">
        <v>0.221</v>
      </c>
      <c r="L90" s="202">
        <v>0.221</v>
      </c>
      <c r="M90" s="25">
        <v>35.97</v>
      </c>
      <c r="N90" s="26">
        <v>10.752000000000001</v>
      </c>
      <c r="O90" s="26">
        <v>1.214</v>
      </c>
      <c r="P90" s="26">
        <v>8.4000000000000005E-2</v>
      </c>
      <c r="Q90" s="57">
        <v>0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2.41</v>
      </c>
      <c r="F91" s="22">
        <v>2.41</v>
      </c>
      <c r="G91" s="22">
        <v>2.41</v>
      </c>
      <c r="H91" s="23">
        <v>2.41</v>
      </c>
      <c r="I91" s="201">
        <v>0.221</v>
      </c>
      <c r="J91" s="24">
        <v>0.221</v>
      </c>
      <c r="K91" s="24">
        <v>0.221</v>
      </c>
      <c r="L91" s="202">
        <v>0.221</v>
      </c>
      <c r="M91" s="25">
        <v>35.97</v>
      </c>
      <c r="N91" s="26">
        <v>0</v>
      </c>
      <c r="O91" s="26">
        <v>0.78200000000000003</v>
      </c>
      <c r="P91" s="26">
        <v>8.4000000000000005E-2</v>
      </c>
      <c r="Q91" s="57">
        <v>0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38.159999999999997</v>
      </c>
      <c r="E92" s="22">
        <v>4.12</v>
      </c>
      <c r="F92" s="22">
        <v>4.12</v>
      </c>
      <c r="G92" s="22">
        <v>4.12</v>
      </c>
      <c r="H92" s="23">
        <v>4.12</v>
      </c>
      <c r="I92" s="201">
        <v>8.6999999999999994E-2</v>
      </c>
      <c r="J92" s="24">
        <v>8.6999999999999994E-2</v>
      </c>
      <c r="K92" s="24">
        <v>8.6999999999999994E-2</v>
      </c>
      <c r="L92" s="202">
        <v>8.6999999999999994E-2</v>
      </c>
      <c r="M92" s="25">
        <v>17002.310000000001</v>
      </c>
      <c r="N92" s="26">
        <v>12.013</v>
      </c>
      <c r="O92" s="26">
        <v>0.32</v>
      </c>
      <c r="P92" s="26">
        <v>3.2000000000000001E-2</v>
      </c>
      <c r="Q92" s="57">
        <v>0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75.48</v>
      </c>
      <c r="E93" s="22">
        <v>4.71</v>
      </c>
      <c r="F93" s="22">
        <v>4.71</v>
      </c>
      <c r="G93" s="22">
        <v>4.71</v>
      </c>
      <c r="H93" s="23">
        <v>4.71</v>
      </c>
      <c r="I93" s="201">
        <v>0.19600000000000001</v>
      </c>
      <c r="J93" s="24">
        <v>0.19600000000000001</v>
      </c>
      <c r="K93" s="24">
        <v>0.19600000000000001</v>
      </c>
      <c r="L93" s="202">
        <v>0.19600000000000001</v>
      </c>
      <c r="M93" s="25">
        <v>1046.3</v>
      </c>
      <c r="N93" s="26">
        <v>12.689</v>
      </c>
      <c r="O93" s="26">
        <v>0.48699999999999999</v>
      </c>
      <c r="P93" s="26">
        <v>2.8000000000000001E-2</v>
      </c>
      <c r="Q93" s="57">
        <v>0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0</v>
      </c>
      <c r="E94" s="22"/>
      <c r="F94" s="22"/>
      <c r="G94" s="22"/>
      <c r="H94" s="23"/>
      <c r="I94" s="201"/>
      <c r="J94" s="24"/>
      <c r="K94" s="24"/>
      <c r="L94" s="202"/>
      <c r="M94" s="25"/>
      <c r="N94" s="26"/>
      <c r="O94" s="26"/>
      <c r="P94" s="26"/>
      <c r="Q94" s="57">
        <v>0</v>
      </c>
      <c r="R94" s="53"/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3.6</v>
      </c>
      <c r="F95" s="22">
        <v>3.6</v>
      </c>
      <c r="G95" s="22">
        <v>3.6</v>
      </c>
      <c r="H95" s="23">
        <v>3.6</v>
      </c>
      <c r="I95" s="201">
        <v>0.19600000000000001</v>
      </c>
      <c r="J95" s="24">
        <v>0.19600000000000001</v>
      </c>
      <c r="K95" s="24">
        <v>0.19600000000000001</v>
      </c>
      <c r="L95" s="202">
        <v>0.19600000000000001</v>
      </c>
      <c r="M95" s="25">
        <v>1046.3</v>
      </c>
      <c r="N95" s="26">
        <v>0</v>
      </c>
      <c r="O95" s="26">
        <v>0.48699999999999999</v>
      </c>
      <c r="P95" s="26">
        <v>2.8000000000000001E-2</v>
      </c>
      <c r="Q95" s="57">
        <v>0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92.76</v>
      </c>
      <c r="E96" s="22">
        <v>5.79</v>
      </c>
      <c r="F96" s="22">
        <v>5.79</v>
      </c>
      <c r="G96" s="22">
        <v>5.79</v>
      </c>
      <c r="H96" s="23">
        <v>5.79</v>
      </c>
      <c r="I96" s="201">
        <v>0.23200000000000001</v>
      </c>
      <c r="J96" s="24">
        <v>0.23200000000000001</v>
      </c>
      <c r="K96" s="24">
        <v>0.23200000000000001</v>
      </c>
      <c r="L96" s="202">
        <v>0.23200000000000001</v>
      </c>
      <c r="M96" s="25">
        <v>35.97</v>
      </c>
      <c r="N96" s="26">
        <v>12.381</v>
      </c>
      <c r="O96" s="26">
        <v>0.746</v>
      </c>
      <c r="P96" s="26">
        <v>8.4000000000000005E-2</v>
      </c>
      <c r="Q96" s="57">
        <v>0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36</v>
      </c>
      <c r="E97" s="22">
        <v>9.0500000000000007</v>
      </c>
      <c r="F97" s="22">
        <v>9.0500000000000007</v>
      </c>
      <c r="G97" s="22">
        <v>9.0500000000000007</v>
      </c>
      <c r="H97" s="23">
        <v>9.0500000000000007</v>
      </c>
      <c r="I97" s="201">
        <v>0.23200000000000001</v>
      </c>
      <c r="J97" s="24">
        <v>0.23200000000000001</v>
      </c>
      <c r="K97" s="24">
        <v>0.23200000000000001</v>
      </c>
      <c r="L97" s="202">
        <v>0.23200000000000001</v>
      </c>
      <c r="M97" s="25">
        <v>35.97</v>
      </c>
      <c r="N97" s="26">
        <v>10.752000000000001</v>
      </c>
      <c r="O97" s="26">
        <v>1.214</v>
      </c>
      <c r="P97" s="26">
        <v>8.4000000000000005E-2</v>
      </c>
      <c r="Q97" s="57">
        <v>0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4.42</v>
      </c>
      <c r="F98" s="29">
        <v>4.42</v>
      </c>
      <c r="G98" s="29">
        <v>4.42</v>
      </c>
      <c r="H98" s="30">
        <v>4.42</v>
      </c>
      <c r="I98" s="203">
        <v>0.23200000000000001</v>
      </c>
      <c r="J98" s="31">
        <v>0.23200000000000001</v>
      </c>
      <c r="K98" s="31">
        <v>0.23200000000000001</v>
      </c>
      <c r="L98" s="204">
        <v>0.23200000000000001</v>
      </c>
      <c r="M98" s="32">
        <v>35.97</v>
      </c>
      <c r="N98" s="33">
        <v>0</v>
      </c>
      <c r="O98" s="33">
        <v>0.78200000000000003</v>
      </c>
      <c r="P98" s="33">
        <v>8.4000000000000005E-2</v>
      </c>
      <c r="Q98" s="58">
        <v>0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33</v>
      </c>
      <c r="E99" s="22">
        <v>0.42</v>
      </c>
      <c r="F99" s="22">
        <v>0.42</v>
      </c>
      <c r="G99" s="22">
        <v>0.42</v>
      </c>
      <c r="H99" s="23">
        <v>0.42</v>
      </c>
      <c r="I99" s="199">
        <v>4.7E-2</v>
      </c>
      <c r="J99" s="17">
        <v>4.7E-2</v>
      </c>
      <c r="K99" s="17">
        <v>4.7E-2</v>
      </c>
      <c r="L99" s="200">
        <v>4.7E-2</v>
      </c>
      <c r="M99" s="25">
        <v>114438.65</v>
      </c>
      <c r="N99" s="26">
        <v>11.457000000000001</v>
      </c>
      <c r="O99" s="26">
        <v>0.22600000000000001</v>
      </c>
      <c r="P99" s="26">
        <v>3.3000000000000002E-2</v>
      </c>
      <c r="Q99" s="57">
        <v>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37.68</v>
      </c>
      <c r="E100" s="22">
        <v>0.62</v>
      </c>
      <c r="F100" s="22">
        <v>0.62</v>
      </c>
      <c r="G100" s="22">
        <v>0.62</v>
      </c>
      <c r="H100" s="23">
        <v>0.62</v>
      </c>
      <c r="I100" s="201">
        <v>6.0999999999999999E-2</v>
      </c>
      <c r="J100" s="24">
        <v>6.0999999999999999E-2</v>
      </c>
      <c r="K100" s="24">
        <v>6.0999999999999999E-2</v>
      </c>
      <c r="L100" s="202">
        <v>6.0999999999999999E-2</v>
      </c>
      <c r="M100" s="25">
        <v>114438.65</v>
      </c>
      <c r="N100" s="26">
        <v>13.686</v>
      </c>
      <c r="O100" s="26">
        <v>0.27800000000000002</v>
      </c>
      <c r="P100" s="26">
        <v>0.03</v>
      </c>
      <c r="Q100" s="57">
        <v>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45</v>
      </c>
      <c r="E101" s="22">
        <v>1.07</v>
      </c>
      <c r="F101" s="22">
        <v>1.07</v>
      </c>
      <c r="G101" s="22">
        <v>1.07</v>
      </c>
      <c r="H101" s="23">
        <v>1.07</v>
      </c>
      <c r="I101" s="201">
        <v>7.8E-2</v>
      </c>
      <c r="J101" s="24">
        <v>7.8E-2</v>
      </c>
      <c r="K101" s="24">
        <v>7.8E-2</v>
      </c>
      <c r="L101" s="202">
        <v>7.8E-2</v>
      </c>
      <c r="M101" s="25">
        <v>17002.310000000001</v>
      </c>
      <c r="N101" s="26">
        <v>12.013</v>
      </c>
      <c r="O101" s="26">
        <v>0.32</v>
      </c>
      <c r="P101" s="26">
        <v>3.2000000000000001E-2</v>
      </c>
      <c r="Q101" s="57">
        <v>0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45.96</v>
      </c>
      <c r="E102" s="22">
        <v>1.48</v>
      </c>
      <c r="F102" s="22">
        <v>1.48</v>
      </c>
      <c r="G102" s="22">
        <v>1.48</v>
      </c>
      <c r="H102" s="23">
        <v>1.48</v>
      </c>
      <c r="I102" s="201">
        <v>0.186</v>
      </c>
      <c r="J102" s="24">
        <v>0.186</v>
      </c>
      <c r="K102" s="24">
        <v>0.186</v>
      </c>
      <c r="L102" s="202">
        <v>0.186</v>
      </c>
      <c r="M102" s="25">
        <v>1046.3</v>
      </c>
      <c r="N102" s="26">
        <v>12.689</v>
      </c>
      <c r="O102" s="26">
        <v>0.48699999999999999</v>
      </c>
      <c r="P102" s="26">
        <v>2.8000000000000001E-2</v>
      </c>
      <c r="Q102" s="57">
        <v>0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45.48</v>
      </c>
      <c r="E103" s="22">
        <v>2.23</v>
      </c>
      <c r="F103" s="22">
        <v>2.23</v>
      </c>
      <c r="G103" s="22">
        <v>2.23</v>
      </c>
      <c r="H103" s="23">
        <v>2.23</v>
      </c>
      <c r="I103" s="201">
        <v>0.34899999999999998</v>
      </c>
      <c r="J103" s="24">
        <v>0.34899999999999998</v>
      </c>
      <c r="K103" s="24">
        <v>0.34899999999999998</v>
      </c>
      <c r="L103" s="202">
        <v>0.34899999999999998</v>
      </c>
      <c r="M103" s="25">
        <v>35.97</v>
      </c>
      <c r="N103" s="26">
        <v>12.381</v>
      </c>
      <c r="O103" s="26">
        <v>0.746</v>
      </c>
      <c r="P103" s="26">
        <v>8.4000000000000005E-2</v>
      </c>
      <c r="Q103" s="57">
        <v>0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36</v>
      </c>
      <c r="E104" s="22">
        <v>3.66</v>
      </c>
      <c r="F104" s="22">
        <v>3.66</v>
      </c>
      <c r="G104" s="22">
        <v>3.66</v>
      </c>
      <c r="H104" s="23">
        <v>3.66</v>
      </c>
      <c r="I104" s="201">
        <v>0.34899999999999998</v>
      </c>
      <c r="J104" s="24">
        <v>0.34899999999999998</v>
      </c>
      <c r="K104" s="24">
        <v>0.34899999999999998</v>
      </c>
      <c r="L104" s="202">
        <v>0.34899999999999998</v>
      </c>
      <c r="M104" s="25">
        <v>35.97</v>
      </c>
      <c r="N104" s="26">
        <v>10.752000000000001</v>
      </c>
      <c r="O104" s="26">
        <v>1.214</v>
      </c>
      <c r="P104" s="26">
        <v>8.4000000000000005E-2</v>
      </c>
      <c r="Q104" s="57">
        <v>0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2.13</v>
      </c>
      <c r="F105" s="29">
        <v>2.13</v>
      </c>
      <c r="G105" s="29">
        <v>2.13</v>
      </c>
      <c r="H105" s="30">
        <v>2.13</v>
      </c>
      <c r="I105" s="203">
        <v>0.34899999999999998</v>
      </c>
      <c r="J105" s="31">
        <v>0.34899999999999998</v>
      </c>
      <c r="K105" s="31">
        <v>0.34899999999999998</v>
      </c>
      <c r="L105" s="204">
        <v>0.34899999999999998</v>
      </c>
      <c r="M105" s="32">
        <v>35.97</v>
      </c>
      <c r="N105" s="33">
        <v>0</v>
      </c>
      <c r="O105" s="33">
        <v>0.78200000000000003</v>
      </c>
      <c r="P105" s="33">
        <v>8.4000000000000005E-2</v>
      </c>
      <c r="Q105" s="58">
        <v>0</v>
      </c>
      <c r="R105" s="54">
        <v>1.5</v>
      </c>
    </row>
    <row r="107" spans="1:18" ht="45">
      <c r="B107" s="215" t="s">
        <v>211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05"/>
  <sheetViews>
    <sheetView zoomScaleNormal="100" workbookViewId="0">
      <pane xSplit="2" ySplit="2" topLeftCell="C76" activePane="bottomRight" state="frozen"/>
      <selection activeCell="B1" sqref="B1"/>
      <selection pane="topRight" activeCell="C1" sqref="C1"/>
      <selection pane="bottomLeft" activeCell="B3" sqref="B3"/>
      <selection pane="bottomRight" activeCell="D3" sqref="D3:L105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196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19.8</v>
      </c>
      <c r="E3" s="15">
        <v>0.42</v>
      </c>
      <c r="F3" s="15">
        <v>0.37</v>
      </c>
      <c r="G3" s="15">
        <v>0.42</v>
      </c>
      <c r="H3" s="16">
        <v>0.37</v>
      </c>
      <c r="I3" s="17">
        <v>2.8000000000000001E-2</v>
      </c>
      <c r="J3" s="17">
        <v>2.8000000000000001E-2</v>
      </c>
      <c r="K3" s="17">
        <v>2.8000000000000001E-2</v>
      </c>
      <c r="L3" s="17">
        <v>2.8000000000000001E-2</v>
      </c>
      <c r="M3" s="18">
        <v>104444</v>
      </c>
      <c r="N3" s="19">
        <v>7.8209999999999997</v>
      </c>
      <c r="O3" s="19">
        <v>0.14699999999999999</v>
      </c>
      <c r="P3" s="19">
        <v>1.7999999999999999E-2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26.4</v>
      </c>
      <c r="E4" s="22">
        <v>0.68</v>
      </c>
      <c r="F4" s="22">
        <v>0.62</v>
      </c>
      <c r="G4" s="22">
        <v>0.68</v>
      </c>
      <c r="H4" s="23">
        <v>6.2E-2</v>
      </c>
      <c r="I4" s="24">
        <v>0.04</v>
      </c>
      <c r="J4" s="24">
        <v>0.04</v>
      </c>
      <c r="K4" s="24">
        <v>0.04</v>
      </c>
      <c r="L4" s="24">
        <v>0.04</v>
      </c>
      <c r="M4" s="25">
        <v>104444</v>
      </c>
      <c r="N4" s="26">
        <v>10.747</v>
      </c>
      <c r="O4" s="26">
        <v>0.222</v>
      </c>
      <c r="P4" s="26">
        <v>2.1000000000000001E-2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34.200000000000003</v>
      </c>
      <c r="E5" s="22">
        <v>1.1399999999999999</v>
      </c>
      <c r="F5" s="22">
        <v>1.08</v>
      </c>
      <c r="G5" s="22">
        <v>1.1399999999999999</v>
      </c>
      <c r="H5" s="23">
        <v>1.08</v>
      </c>
      <c r="I5" s="24">
        <v>5.0999999999999997E-2</v>
      </c>
      <c r="J5" s="24">
        <v>5.0999999999999997E-2</v>
      </c>
      <c r="K5" s="24">
        <v>5.0999999999999997E-2</v>
      </c>
      <c r="L5" s="24">
        <v>5.0999999999999997E-2</v>
      </c>
      <c r="M5" s="25">
        <v>15517</v>
      </c>
      <c r="N5" s="26">
        <v>10.712999999999999</v>
      </c>
      <c r="O5" s="26">
        <v>0.27900000000000003</v>
      </c>
      <c r="P5" s="26">
        <v>2.5000000000000001E-2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1.1599999999999999</v>
      </c>
      <c r="F6" s="22">
        <v>1.1599999999999999</v>
      </c>
      <c r="G6" s="22">
        <v>1.1599999999999999</v>
      </c>
      <c r="H6" s="23">
        <v>1.1599999999999999</v>
      </c>
      <c r="I6" s="24">
        <v>5.0999999999999997E-2</v>
      </c>
      <c r="J6" s="24">
        <v>5.0999999999999997E-2</v>
      </c>
      <c r="K6" s="24">
        <v>5.0999999999999997E-2</v>
      </c>
      <c r="L6" s="24">
        <v>5.0999999999999997E-2</v>
      </c>
      <c r="M6" s="25">
        <v>15517</v>
      </c>
      <c r="N6" s="26">
        <v>10.712999999999999</v>
      </c>
      <c r="O6" s="26">
        <v>0.27900000000000003</v>
      </c>
      <c r="P6" s="26">
        <v>2.5000000000000001E-2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40.200000000000003</v>
      </c>
      <c r="E7" s="22">
        <v>1.96</v>
      </c>
      <c r="F7" s="22">
        <v>1.86</v>
      </c>
      <c r="G7" s="22">
        <v>1.96</v>
      </c>
      <c r="H7" s="23">
        <v>1.86</v>
      </c>
      <c r="I7" s="24">
        <v>7.9000000000000001E-2</v>
      </c>
      <c r="J7" s="24">
        <v>7.9000000000000001E-2</v>
      </c>
      <c r="K7" s="24">
        <v>7.9000000000000001E-2</v>
      </c>
      <c r="L7" s="24">
        <v>7.9000000000000001E-2</v>
      </c>
      <c r="M7" s="25">
        <v>955</v>
      </c>
      <c r="N7" s="26">
        <v>10.769</v>
      </c>
      <c r="O7" s="26">
        <v>0.41799999999999998</v>
      </c>
      <c r="P7" s="26">
        <v>0.02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1.94</v>
      </c>
      <c r="F8" s="22">
        <v>1.94</v>
      </c>
      <c r="G8" s="22">
        <v>1.94</v>
      </c>
      <c r="H8" s="23">
        <v>1.94</v>
      </c>
      <c r="I8" s="24">
        <v>7.9000000000000001E-2</v>
      </c>
      <c r="J8" s="24">
        <v>7.9000000000000001E-2</v>
      </c>
      <c r="K8" s="24">
        <v>7.9000000000000001E-2</v>
      </c>
      <c r="L8" s="24">
        <v>7.9000000000000001E-2</v>
      </c>
      <c r="M8" s="25">
        <v>955</v>
      </c>
      <c r="N8" s="26">
        <v>10.769</v>
      </c>
      <c r="O8" s="26">
        <v>0.41799999999999998</v>
      </c>
      <c r="P8" s="26">
        <v>0.02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49.44</v>
      </c>
      <c r="E9" s="22">
        <v>2.65</v>
      </c>
      <c r="F9" s="22">
        <v>2.65</v>
      </c>
      <c r="G9" s="22">
        <v>2.65</v>
      </c>
      <c r="H9" s="23">
        <v>2.65</v>
      </c>
      <c r="I9" s="24">
        <v>0.15</v>
      </c>
      <c r="J9" s="24">
        <v>0.15</v>
      </c>
      <c r="K9" s="24">
        <v>0.15</v>
      </c>
      <c r="L9" s="24">
        <v>0.15</v>
      </c>
      <c r="M9" s="25">
        <v>33</v>
      </c>
      <c r="N9" s="26">
        <v>12.144</v>
      </c>
      <c r="O9" s="26">
        <v>0.68500000000000005</v>
      </c>
      <c r="P9" s="26">
        <v>5.2999999999999999E-2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30</v>
      </c>
      <c r="E10" s="22">
        <v>4.3099999999999996</v>
      </c>
      <c r="F10" s="22">
        <v>4.3099999999999996</v>
      </c>
      <c r="G10" s="22">
        <v>4.3099999999999996</v>
      </c>
      <c r="H10" s="23">
        <v>4.3099999999999996</v>
      </c>
      <c r="I10" s="24">
        <v>0.15</v>
      </c>
      <c r="J10" s="24">
        <v>0.15</v>
      </c>
      <c r="K10" s="24">
        <v>0.15</v>
      </c>
      <c r="L10" s="24">
        <v>0.15</v>
      </c>
      <c r="M10" s="25">
        <v>33</v>
      </c>
      <c r="N10" s="26">
        <v>6.7380000000000004</v>
      </c>
      <c r="O10" s="26">
        <v>1.159</v>
      </c>
      <c r="P10" s="26">
        <v>5.2999999999999999E-2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2.65</v>
      </c>
      <c r="F11" s="29">
        <v>2.65</v>
      </c>
      <c r="G11" s="29">
        <v>2.65</v>
      </c>
      <c r="H11" s="30">
        <v>2.65</v>
      </c>
      <c r="I11" s="24">
        <v>0.15</v>
      </c>
      <c r="J11" s="24">
        <v>0.15</v>
      </c>
      <c r="K11" s="24">
        <v>0.15</v>
      </c>
      <c r="L11" s="24">
        <v>0.15</v>
      </c>
      <c r="M11" s="32">
        <v>33</v>
      </c>
      <c r="N11" s="33">
        <v>0</v>
      </c>
      <c r="O11" s="33">
        <v>0.503</v>
      </c>
      <c r="P11" s="26">
        <v>5.2999999999999999E-2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29.28</v>
      </c>
      <c r="E12" s="15">
        <v>0.47</v>
      </c>
      <c r="F12" s="15">
        <v>0.47</v>
      </c>
      <c r="G12" s="15">
        <v>0.47</v>
      </c>
      <c r="H12" s="16">
        <v>0.47</v>
      </c>
      <c r="I12" s="17">
        <v>3.7999999999999999E-2</v>
      </c>
      <c r="J12" s="17">
        <v>3.7999999999999999E-2</v>
      </c>
      <c r="K12" s="17">
        <v>3.7999999999999999E-2</v>
      </c>
      <c r="L12" s="17">
        <v>3.7999999999999999E-2</v>
      </c>
      <c r="M12" s="18">
        <v>104444</v>
      </c>
      <c r="N12" s="19">
        <v>7.8209999999999997</v>
      </c>
      <c r="O12" s="19">
        <v>0.14699999999999999</v>
      </c>
      <c r="P12" s="19">
        <v>1.7999999999999999E-2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36.96</v>
      </c>
      <c r="E13" s="22">
        <v>0.55000000000000004</v>
      </c>
      <c r="F13" s="22">
        <v>0.55000000000000004</v>
      </c>
      <c r="G13" s="22">
        <v>0.55000000000000004</v>
      </c>
      <c r="H13" s="23">
        <v>0.55000000000000004</v>
      </c>
      <c r="I13" s="24">
        <v>4.3999999999999997E-2</v>
      </c>
      <c r="J13" s="24">
        <v>4.3999999999999997E-2</v>
      </c>
      <c r="K13" s="24">
        <v>4.3999999999999997E-2</v>
      </c>
      <c r="L13" s="24">
        <v>4.3999999999999997E-2</v>
      </c>
      <c r="M13" s="25">
        <v>104444</v>
      </c>
      <c r="N13" s="26">
        <v>10.747</v>
      </c>
      <c r="O13" s="26">
        <v>0.222</v>
      </c>
      <c r="P13" s="26">
        <v>2.1000000000000001E-2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38.520000000000003</v>
      </c>
      <c r="E14" s="22">
        <v>1.01</v>
      </c>
      <c r="F14" s="22">
        <v>0.75</v>
      </c>
      <c r="G14" s="22">
        <v>1.38</v>
      </c>
      <c r="H14" s="23">
        <v>0.75</v>
      </c>
      <c r="I14" s="24">
        <v>7.2999999999999995E-2</v>
      </c>
      <c r="J14" s="24">
        <v>7.2999999999999995E-2</v>
      </c>
      <c r="K14" s="24">
        <v>7.2999999999999995E-2</v>
      </c>
      <c r="L14" s="24">
        <v>7.2999999999999995E-2</v>
      </c>
      <c r="M14" s="25">
        <v>15517</v>
      </c>
      <c r="N14" s="26">
        <v>10.712999999999999</v>
      </c>
      <c r="O14" s="26">
        <v>0.27900000000000003</v>
      </c>
      <c r="P14" s="26">
        <v>2.5000000000000001E-2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43.8</v>
      </c>
      <c r="E15" s="22">
        <v>1.3</v>
      </c>
      <c r="F15" s="22">
        <v>0.84</v>
      </c>
      <c r="G15" s="22">
        <v>1.68</v>
      </c>
      <c r="H15" s="23">
        <v>0.98</v>
      </c>
      <c r="I15" s="24">
        <v>0.115</v>
      </c>
      <c r="J15" s="24">
        <v>0.115</v>
      </c>
      <c r="K15" s="24">
        <v>0.115</v>
      </c>
      <c r="L15" s="24">
        <v>0.115</v>
      </c>
      <c r="M15" s="25">
        <v>955</v>
      </c>
      <c r="N15" s="26">
        <v>10.769</v>
      </c>
      <c r="O15" s="26">
        <v>0.41799999999999998</v>
      </c>
      <c r="P15" s="26">
        <v>0.02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70.56</v>
      </c>
      <c r="E16" s="22">
        <v>3.11</v>
      </c>
      <c r="F16" s="22">
        <v>1.8</v>
      </c>
      <c r="G16" s="22">
        <v>3.89</v>
      </c>
      <c r="H16" s="23">
        <v>1.8</v>
      </c>
      <c r="I16" s="24">
        <v>0.20300000000000001</v>
      </c>
      <c r="J16" s="24">
        <v>0.20300000000000001</v>
      </c>
      <c r="K16" s="24">
        <v>0.20300000000000001</v>
      </c>
      <c r="L16" s="24">
        <v>0.20300000000000001</v>
      </c>
      <c r="M16" s="25">
        <v>33</v>
      </c>
      <c r="N16" s="26">
        <v>12.144</v>
      </c>
      <c r="O16" s="26">
        <v>0.68500000000000005</v>
      </c>
      <c r="P16" s="26">
        <v>5.2999999999999999E-2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30</v>
      </c>
      <c r="E17" s="22">
        <v>5.9</v>
      </c>
      <c r="F17" s="22">
        <v>5.9</v>
      </c>
      <c r="G17" s="22">
        <v>5.9</v>
      </c>
      <c r="H17" s="23">
        <v>5.9</v>
      </c>
      <c r="I17" s="24">
        <v>0.20300000000000001</v>
      </c>
      <c r="J17" s="24">
        <v>0.20300000000000001</v>
      </c>
      <c r="K17" s="24">
        <v>0.20300000000000001</v>
      </c>
      <c r="L17" s="24">
        <v>0.20300000000000001</v>
      </c>
      <c r="M17" s="25">
        <v>33</v>
      </c>
      <c r="N17" s="26">
        <v>6.7380000000000004</v>
      </c>
      <c r="O17" s="26">
        <v>1.159</v>
      </c>
      <c r="P17" s="26">
        <v>5.2999999999999999E-2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3.37</v>
      </c>
      <c r="F18" s="22">
        <v>3.37</v>
      </c>
      <c r="G18" s="22">
        <v>3.37</v>
      </c>
      <c r="H18" s="23">
        <v>3.37</v>
      </c>
      <c r="I18" s="24">
        <v>0.20300000000000001</v>
      </c>
      <c r="J18" s="24">
        <v>0.20300000000000001</v>
      </c>
      <c r="K18" s="24">
        <v>0.20300000000000001</v>
      </c>
      <c r="L18" s="24">
        <v>0.20300000000000001</v>
      </c>
      <c r="M18" s="25">
        <v>33</v>
      </c>
      <c r="N18" s="26">
        <v>0</v>
      </c>
      <c r="O18" s="26">
        <v>0.503</v>
      </c>
      <c r="P18" s="26">
        <v>5.2999999999999999E-2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31.92</v>
      </c>
      <c r="E19" s="22">
        <v>0.89</v>
      </c>
      <c r="F19" s="22">
        <v>0.89</v>
      </c>
      <c r="G19" s="22">
        <v>0.89</v>
      </c>
      <c r="H19" s="23">
        <v>0.89</v>
      </c>
      <c r="I19" s="24">
        <v>5.0999999999999997E-2</v>
      </c>
      <c r="J19" s="24">
        <v>5.0999999999999997E-2</v>
      </c>
      <c r="K19" s="24">
        <v>5.0999999999999997E-2</v>
      </c>
      <c r="L19" s="24">
        <v>5.0999999999999997E-2</v>
      </c>
      <c r="M19" s="25">
        <v>104444</v>
      </c>
      <c r="N19" s="26">
        <v>10.747</v>
      </c>
      <c r="O19" s="26">
        <v>0.222</v>
      </c>
      <c r="P19" s="26">
        <v>2.1000000000000001E-2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39.6</v>
      </c>
      <c r="E20" s="22">
        <v>0.97</v>
      </c>
      <c r="F20" s="22">
        <v>0.8</v>
      </c>
      <c r="G20" s="22">
        <v>1.1000000000000001</v>
      </c>
      <c r="H20" s="23">
        <v>0.8</v>
      </c>
      <c r="I20" s="24">
        <v>7.9000000000000001E-2</v>
      </c>
      <c r="J20" s="24">
        <v>7.9000000000000001E-2</v>
      </c>
      <c r="K20" s="24">
        <v>7.9000000000000001E-2</v>
      </c>
      <c r="L20" s="24">
        <v>7.9000000000000001E-2</v>
      </c>
      <c r="M20" s="25">
        <v>15517</v>
      </c>
      <c r="N20" s="26">
        <v>10.712999999999999</v>
      </c>
      <c r="O20" s="26">
        <v>0.27900000000000003</v>
      </c>
      <c r="P20" s="26">
        <v>2.5000000000000001E-2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45.6</v>
      </c>
      <c r="E21" s="22">
        <v>1.8</v>
      </c>
      <c r="F21" s="22">
        <v>1.5</v>
      </c>
      <c r="G21" s="22">
        <v>1.9</v>
      </c>
      <c r="H21" s="23">
        <v>1.5</v>
      </c>
      <c r="I21" s="24">
        <v>0.13</v>
      </c>
      <c r="J21" s="24">
        <v>0.13</v>
      </c>
      <c r="K21" s="24">
        <v>0.13</v>
      </c>
      <c r="L21" s="24">
        <v>0.13</v>
      </c>
      <c r="M21" s="25">
        <v>955</v>
      </c>
      <c r="N21" s="26">
        <v>10.769</v>
      </c>
      <c r="O21" s="26">
        <v>0.41799999999999998</v>
      </c>
      <c r="P21" s="26">
        <v>0.02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53.4</v>
      </c>
      <c r="E22" s="22">
        <v>2.2999999999999998</v>
      </c>
      <c r="F22" s="22">
        <v>2</v>
      </c>
      <c r="G22" s="22">
        <v>2.8</v>
      </c>
      <c r="H22" s="23">
        <v>2</v>
      </c>
      <c r="I22" s="24">
        <v>0.17499999999999999</v>
      </c>
      <c r="J22" s="24">
        <v>0.17499999999999999</v>
      </c>
      <c r="K22" s="24">
        <v>0.17499999999999999</v>
      </c>
      <c r="L22" s="24">
        <v>0.17499999999999999</v>
      </c>
      <c r="M22" s="25">
        <v>33</v>
      </c>
      <c r="N22" s="26">
        <v>12.144</v>
      </c>
      <c r="O22" s="26">
        <v>0.68500000000000005</v>
      </c>
      <c r="P22" s="26">
        <v>5.2999999999999999E-2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30</v>
      </c>
      <c r="E23" s="22">
        <v>3.57</v>
      </c>
      <c r="F23" s="22">
        <v>3.57</v>
      </c>
      <c r="G23" s="22">
        <v>3.57</v>
      </c>
      <c r="H23" s="23">
        <v>3.57</v>
      </c>
      <c r="I23" s="24">
        <v>0.17499999999999999</v>
      </c>
      <c r="J23" s="24">
        <v>0.17499999999999999</v>
      </c>
      <c r="K23" s="24">
        <v>0.17499999999999999</v>
      </c>
      <c r="L23" s="24">
        <v>0.17499999999999999</v>
      </c>
      <c r="M23" s="25">
        <v>33</v>
      </c>
      <c r="N23" s="26">
        <v>6.7380000000000004</v>
      </c>
      <c r="O23" s="26">
        <v>1.159</v>
      </c>
      <c r="P23" s="26">
        <v>5.2999999999999999E-2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2.36</v>
      </c>
      <c r="F24" s="29">
        <v>2.36</v>
      </c>
      <c r="G24" s="29">
        <v>2.36</v>
      </c>
      <c r="H24" s="30">
        <v>2.36</v>
      </c>
      <c r="I24" s="24">
        <v>0.17499999999999999</v>
      </c>
      <c r="J24" s="24">
        <v>0.17499999999999999</v>
      </c>
      <c r="K24" s="24">
        <v>0.17499999999999999</v>
      </c>
      <c r="L24" s="24">
        <v>0.17499999999999999</v>
      </c>
      <c r="M24" s="32">
        <v>33</v>
      </c>
      <c r="N24" s="33">
        <v>0</v>
      </c>
      <c r="O24" s="33">
        <v>0.503</v>
      </c>
      <c r="P24" s="33">
        <v>5.2999999999999999E-2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21.84</v>
      </c>
      <c r="E25" s="15">
        <v>0.36</v>
      </c>
      <c r="F25" s="15">
        <v>0.22</v>
      </c>
      <c r="G25" s="15">
        <v>0.36</v>
      </c>
      <c r="H25" s="16">
        <v>0.22</v>
      </c>
      <c r="I25" s="17">
        <v>8.3000000000000004E-2</v>
      </c>
      <c r="J25" s="17">
        <v>8.3000000000000004E-2</v>
      </c>
      <c r="K25" s="17">
        <v>8.3000000000000004E-2</v>
      </c>
      <c r="L25" s="17">
        <v>8.3000000000000004E-2</v>
      </c>
      <c r="M25" s="18">
        <v>104444</v>
      </c>
      <c r="N25" s="19">
        <v>7.8209999999999997</v>
      </c>
      <c r="O25" s="19">
        <v>0.14699999999999999</v>
      </c>
      <c r="P25" s="19">
        <v>1.7999999999999999E-2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28.92</v>
      </c>
      <c r="E26" s="22">
        <v>0.68</v>
      </c>
      <c r="F26" s="22">
        <v>0.41</v>
      </c>
      <c r="G26" s="22">
        <v>0.68</v>
      </c>
      <c r="H26" s="23">
        <v>0.41</v>
      </c>
      <c r="I26" s="24">
        <v>8.4000000000000005E-2</v>
      </c>
      <c r="J26" s="24">
        <v>8.4000000000000005E-2</v>
      </c>
      <c r="K26" s="24">
        <v>8.4000000000000005E-2</v>
      </c>
      <c r="L26" s="24">
        <v>8.4000000000000005E-2</v>
      </c>
      <c r="M26" s="25">
        <v>104444</v>
      </c>
      <c r="N26" s="26">
        <v>10.747</v>
      </c>
      <c r="O26" s="26">
        <v>0.222</v>
      </c>
      <c r="P26" s="26">
        <v>2.1000000000000001E-2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39.96</v>
      </c>
      <c r="E27" s="22">
        <v>1.1100000000000001</v>
      </c>
      <c r="F27" s="22">
        <v>0.59</v>
      </c>
      <c r="G27" s="22">
        <v>1.1100000000000001</v>
      </c>
      <c r="H27" s="23">
        <v>0.59</v>
      </c>
      <c r="I27" s="24">
        <v>9.0999999999999998E-2</v>
      </c>
      <c r="J27" s="24">
        <v>9.0999999999999998E-2</v>
      </c>
      <c r="K27" s="24">
        <v>9.0999999999999998E-2</v>
      </c>
      <c r="L27" s="24">
        <v>9.0999999999999998E-2</v>
      </c>
      <c r="M27" s="25">
        <v>15517</v>
      </c>
      <c r="N27" s="26">
        <v>10.712999999999999</v>
      </c>
      <c r="O27" s="26">
        <v>0.27900000000000003</v>
      </c>
      <c r="P27" s="26">
        <v>2.5000000000000001E-2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1.02</v>
      </c>
      <c r="F28" s="22">
        <v>0.8</v>
      </c>
      <c r="G28" s="22">
        <v>1.02</v>
      </c>
      <c r="H28" s="23">
        <v>0.8</v>
      </c>
      <c r="I28" s="24">
        <v>9.0999999999999998E-2</v>
      </c>
      <c r="J28" s="24">
        <v>9.0999999999999998E-2</v>
      </c>
      <c r="K28" s="24">
        <v>9.0999999999999998E-2</v>
      </c>
      <c r="L28" s="24">
        <v>9.0999999999999998E-2</v>
      </c>
      <c r="M28" s="25">
        <v>15517</v>
      </c>
      <c r="N28" s="26">
        <v>10.712999999999999</v>
      </c>
      <c r="O28" s="26">
        <v>0.27900000000000003</v>
      </c>
      <c r="P28" s="26">
        <v>2.5000000000000001E-2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40.799999999999997</v>
      </c>
      <c r="E29" s="22">
        <v>1.44</v>
      </c>
      <c r="F29" s="22">
        <v>1.44</v>
      </c>
      <c r="G29" s="22">
        <v>1.67</v>
      </c>
      <c r="H29" s="23">
        <v>1.67</v>
      </c>
      <c r="I29" s="24">
        <v>0.13100000000000001</v>
      </c>
      <c r="J29" s="24">
        <v>0.13100000000000001</v>
      </c>
      <c r="K29" s="24">
        <v>0.13100000000000001</v>
      </c>
      <c r="L29" s="24">
        <v>0.13100000000000001</v>
      </c>
      <c r="M29" s="25">
        <v>955</v>
      </c>
      <c r="N29" s="26">
        <v>10.769</v>
      </c>
      <c r="O29" s="26">
        <v>0.41799999999999998</v>
      </c>
      <c r="P29" s="26">
        <v>0.02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1.94</v>
      </c>
      <c r="F30" s="22">
        <v>1.44</v>
      </c>
      <c r="G30" s="22">
        <v>1.94</v>
      </c>
      <c r="H30" s="23">
        <v>1.44</v>
      </c>
      <c r="I30" s="24">
        <v>0.13100000000000001</v>
      </c>
      <c r="J30" s="24">
        <v>0.13100000000000001</v>
      </c>
      <c r="K30" s="24">
        <v>0.13100000000000001</v>
      </c>
      <c r="L30" s="24">
        <v>0.13100000000000001</v>
      </c>
      <c r="M30" s="25">
        <v>955</v>
      </c>
      <c r="N30" s="26">
        <v>10.769</v>
      </c>
      <c r="O30" s="26">
        <v>0.41799999999999998</v>
      </c>
      <c r="P30" s="26">
        <v>0.02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34.92</v>
      </c>
      <c r="E31" s="22">
        <v>2.6</v>
      </c>
      <c r="F31" s="22">
        <v>2.6</v>
      </c>
      <c r="G31" s="22">
        <v>3.07</v>
      </c>
      <c r="H31" s="23">
        <v>3.07</v>
      </c>
      <c r="I31" s="24">
        <v>0.14899999999999999</v>
      </c>
      <c r="J31" s="24">
        <v>0.14899999999999999</v>
      </c>
      <c r="K31" s="24">
        <v>0.14899999999999999</v>
      </c>
      <c r="L31" s="24">
        <v>0.14899999999999999</v>
      </c>
      <c r="M31" s="25">
        <v>33</v>
      </c>
      <c r="N31" s="26">
        <v>12.144</v>
      </c>
      <c r="O31" s="26">
        <v>0.68500000000000005</v>
      </c>
      <c r="P31" s="26">
        <v>5.2999999999999999E-2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30</v>
      </c>
      <c r="E32" s="22">
        <v>4.51</v>
      </c>
      <c r="F32" s="22">
        <v>4.51</v>
      </c>
      <c r="G32" s="22">
        <v>4.51</v>
      </c>
      <c r="H32" s="23">
        <v>4.51</v>
      </c>
      <c r="I32" s="24">
        <v>0.14899999999999999</v>
      </c>
      <c r="J32" s="24">
        <v>0.14899999999999999</v>
      </c>
      <c r="K32" s="24">
        <v>0.14899999999999999</v>
      </c>
      <c r="L32" s="24">
        <v>0.14899999999999999</v>
      </c>
      <c r="M32" s="25">
        <v>33</v>
      </c>
      <c r="N32" s="26">
        <v>6.7380000000000004</v>
      </c>
      <c r="O32" s="26">
        <v>1.159</v>
      </c>
      <c r="P32" s="26">
        <v>5.2999999999999999E-2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3.3</v>
      </c>
      <c r="F33" s="29">
        <v>3.3</v>
      </c>
      <c r="G33" s="29">
        <v>3.3</v>
      </c>
      <c r="H33" s="30">
        <v>3.3</v>
      </c>
      <c r="I33" s="31">
        <v>0.14899999999999999</v>
      </c>
      <c r="J33" s="31">
        <v>0.14899999999999999</v>
      </c>
      <c r="K33" s="31">
        <v>0.14899999999999999</v>
      </c>
      <c r="L33" s="31">
        <v>0.14899999999999999</v>
      </c>
      <c r="M33" s="32">
        <v>33</v>
      </c>
      <c r="N33" s="33">
        <v>0</v>
      </c>
      <c r="O33" s="33">
        <v>0.503</v>
      </c>
      <c r="P33" s="33">
        <v>5.2999999999999999E-2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13.32</v>
      </c>
      <c r="E34" s="15">
        <v>0.37</v>
      </c>
      <c r="F34" s="15">
        <v>0.36</v>
      </c>
      <c r="G34" s="15">
        <v>0.4</v>
      </c>
      <c r="H34" s="16">
        <v>0.36</v>
      </c>
      <c r="I34" s="199">
        <v>0.03</v>
      </c>
      <c r="J34" s="17">
        <v>0.03</v>
      </c>
      <c r="K34" s="17">
        <v>0.03</v>
      </c>
      <c r="L34" s="200">
        <v>0.03</v>
      </c>
      <c r="M34" s="18">
        <v>104444</v>
      </c>
      <c r="N34" s="19">
        <v>7.8209999999999997</v>
      </c>
      <c r="O34" s="19">
        <v>0.14699999999999999</v>
      </c>
      <c r="P34" s="19">
        <v>1.7999999999999999E-2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19.68</v>
      </c>
      <c r="E35" s="22">
        <v>0.54</v>
      </c>
      <c r="F35" s="22">
        <v>0.49</v>
      </c>
      <c r="G35" s="22">
        <v>0.56999999999999995</v>
      </c>
      <c r="H35" s="23">
        <v>0.51</v>
      </c>
      <c r="I35" s="201">
        <v>0.04</v>
      </c>
      <c r="J35" s="24">
        <v>0.04</v>
      </c>
      <c r="K35" s="24">
        <v>0.04</v>
      </c>
      <c r="L35" s="202">
        <v>0.04</v>
      </c>
      <c r="M35" s="25">
        <v>104444</v>
      </c>
      <c r="N35" s="26">
        <v>10.747</v>
      </c>
      <c r="O35" s="26">
        <v>0.222</v>
      </c>
      <c r="P35" s="26">
        <v>2.1000000000000001E-2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32.76</v>
      </c>
      <c r="E36" s="22">
        <v>0.76</v>
      </c>
      <c r="F36" s="22">
        <v>0.62</v>
      </c>
      <c r="G36" s="22">
        <v>0.86</v>
      </c>
      <c r="H36" s="23">
        <v>0.68</v>
      </c>
      <c r="I36" s="201">
        <v>5.8999999999999997E-2</v>
      </c>
      <c r="J36" s="24">
        <v>5.8999999999999997E-2</v>
      </c>
      <c r="K36" s="24">
        <v>5.8999999999999997E-2</v>
      </c>
      <c r="L36" s="202">
        <v>5.8999999999999997E-2</v>
      </c>
      <c r="M36" s="25">
        <v>15517</v>
      </c>
      <c r="N36" s="26">
        <v>10.712999999999999</v>
      </c>
      <c r="O36" s="26">
        <v>0.27900000000000003</v>
      </c>
      <c r="P36" s="26">
        <v>2.5000000000000001E-2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40.68</v>
      </c>
      <c r="E37" s="22">
        <v>1.23</v>
      </c>
      <c r="F37" s="22">
        <v>1.19</v>
      </c>
      <c r="G37" s="22">
        <v>1.23</v>
      </c>
      <c r="H37" s="23">
        <v>1.19</v>
      </c>
      <c r="I37" s="201">
        <v>0.12</v>
      </c>
      <c r="J37" s="24">
        <v>0.12</v>
      </c>
      <c r="K37" s="24">
        <v>0.12</v>
      </c>
      <c r="L37" s="202">
        <v>0.12</v>
      </c>
      <c r="M37" s="25">
        <v>955</v>
      </c>
      <c r="N37" s="26">
        <v>10.769</v>
      </c>
      <c r="O37" s="26">
        <v>0.41799999999999998</v>
      </c>
      <c r="P37" s="26">
        <v>0.02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42.12</v>
      </c>
      <c r="E38" s="22">
        <v>3.16</v>
      </c>
      <c r="F38" s="22">
        <v>3.01</v>
      </c>
      <c r="G38" s="22">
        <v>3.36</v>
      </c>
      <c r="H38" s="23">
        <v>3.08</v>
      </c>
      <c r="I38" s="201">
        <v>0.158</v>
      </c>
      <c r="J38" s="24">
        <v>0.158</v>
      </c>
      <c r="K38" s="24">
        <v>0.158</v>
      </c>
      <c r="L38" s="202">
        <v>0.158</v>
      </c>
      <c r="M38" s="25">
        <v>33</v>
      </c>
      <c r="N38" s="26">
        <v>12.144</v>
      </c>
      <c r="O38" s="26">
        <v>0.68500000000000005</v>
      </c>
      <c r="P38" s="26">
        <v>5.2999999999999999E-2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30</v>
      </c>
      <c r="E39" s="22">
        <v>4.5199999999999996</v>
      </c>
      <c r="F39" s="22">
        <v>4.5199999999999996</v>
      </c>
      <c r="G39" s="22">
        <v>4.5199999999999996</v>
      </c>
      <c r="H39" s="23">
        <v>4.5199999999999996</v>
      </c>
      <c r="I39" s="201">
        <v>0.158</v>
      </c>
      <c r="J39" s="24">
        <v>0.158</v>
      </c>
      <c r="K39" s="24">
        <v>0.158</v>
      </c>
      <c r="L39" s="202">
        <v>0.158</v>
      </c>
      <c r="M39" s="25">
        <v>33</v>
      </c>
      <c r="N39" s="26">
        <v>6.7380000000000004</v>
      </c>
      <c r="O39" s="26">
        <v>1.159</v>
      </c>
      <c r="P39" s="26">
        <v>5.2999999999999999E-2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2.5099999999999998</v>
      </c>
      <c r="F40" s="22">
        <v>2.5099999999999998</v>
      </c>
      <c r="G40" s="22">
        <v>2.5099999999999998</v>
      </c>
      <c r="H40" s="23">
        <v>2.5099999999999998</v>
      </c>
      <c r="I40" s="201">
        <v>0.158</v>
      </c>
      <c r="J40" s="24">
        <v>0.158</v>
      </c>
      <c r="K40" s="24">
        <v>0.158</v>
      </c>
      <c r="L40" s="202">
        <v>0.158</v>
      </c>
      <c r="M40" s="25">
        <v>33</v>
      </c>
      <c r="N40" s="26">
        <v>0</v>
      </c>
      <c r="O40" s="26">
        <v>0.503</v>
      </c>
      <c r="P40" s="26">
        <v>5.2999999999999999E-2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21.6</v>
      </c>
      <c r="E41" s="22">
        <v>0.56000000000000005</v>
      </c>
      <c r="F41" s="22">
        <v>0.47</v>
      </c>
      <c r="G41" s="22">
        <v>0.56000000000000005</v>
      </c>
      <c r="H41" s="23">
        <v>0.47</v>
      </c>
      <c r="I41" s="201">
        <v>0.03</v>
      </c>
      <c r="J41" s="24">
        <v>0.03</v>
      </c>
      <c r="K41" s="24">
        <v>0.03</v>
      </c>
      <c r="L41" s="202">
        <v>0.03</v>
      </c>
      <c r="M41" s="25">
        <v>104444</v>
      </c>
      <c r="N41" s="26">
        <v>10.747</v>
      </c>
      <c r="O41" s="26">
        <v>0.222</v>
      </c>
      <c r="P41" s="26">
        <v>2.1000000000000001E-2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27.6</v>
      </c>
      <c r="E42" s="22">
        <v>1.05</v>
      </c>
      <c r="F42" s="22">
        <v>0.7</v>
      </c>
      <c r="G42" s="22">
        <v>1.05</v>
      </c>
      <c r="H42" s="23">
        <v>0.7</v>
      </c>
      <c r="I42" s="201">
        <v>0.05</v>
      </c>
      <c r="J42" s="24">
        <v>0.05</v>
      </c>
      <c r="K42" s="24">
        <v>0.05</v>
      </c>
      <c r="L42" s="202">
        <v>0.05</v>
      </c>
      <c r="M42" s="25">
        <v>15517</v>
      </c>
      <c r="N42" s="26">
        <v>10.712999999999999</v>
      </c>
      <c r="O42" s="26">
        <v>0.27900000000000003</v>
      </c>
      <c r="P42" s="26">
        <v>2.5000000000000001E-2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30</v>
      </c>
      <c r="E43" s="22">
        <v>1.33</v>
      </c>
      <c r="F43" s="22">
        <v>0.7</v>
      </c>
      <c r="G43" s="22">
        <v>1.33</v>
      </c>
      <c r="H43" s="23">
        <v>0.7</v>
      </c>
      <c r="I43" s="201">
        <v>0.08</v>
      </c>
      <c r="J43" s="24">
        <v>0.08</v>
      </c>
      <c r="K43" s="24">
        <v>0.08</v>
      </c>
      <c r="L43" s="202">
        <v>0.08</v>
      </c>
      <c r="M43" s="25">
        <v>955</v>
      </c>
      <c r="N43" s="26">
        <v>10.769</v>
      </c>
      <c r="O43" s="26">
        <v>0.41799999999999998</v>
      </c>
      <c r="P43" s="26">
        <v>0.02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39</v>
      </c>
      <c r="E44" s="22">
        <v>1.84</v>
      </c>
      <c r="F44" s="22">
        <v>1.02</v>
      </c>
      <c r="G44" s="22">
        <v>1.84</v>
      </c>
      <c r="H44" s="23">
        <v>1.02</v>
      </c>
      <c r="I44" s="201">
        <v>0.14000000000000001</v>
      </c>
      <c r="J44" s="24">
        <v>0.14000000000000001</v>
      </c>
      <c r="K44" s="24">
        <v>0.14000000000000001</v>
      </c>
      <c r="L44" s="202">
        <v>0.14000000000000001</v>
      </c>
      <c r="M44" s="25">
        <v>33</v>
      </c>
      <c r="N44" s="26">
        <v>12.144</v>
      </c>
      <c r="O44" s="26">
        <v>0.68500000000000005</v>
      </c>
      <c r="P44" s="26">
        <v>5.2999999999999999E-2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30</v>
      </c>
      <c r="E45" s="22">
        <v>3.02</v>
      </c>
      <c r="F45" s="22">
        <v>3.02</v>
      </c>
      <c r="G45" s="22">
        <v>3.02</v>
      </c>
      <c r="H45" s="23">
        <v>3.02</v>
      </c>
      <c r="I45" s="201">
        <v>0.14000000000000001</v>
      </c>
      <c r="J45" s="24">
        <v>0.14000000000000001</v>
      </c>
      <c r="K45" s="24">
        <v>0.14000000000000001</v>
      </c>
      <c r="L45" s="202">
        <v>0.14000000000000001</v>
      </c>
      <c r="M45" s="25">
        <v>33</v>
      </c>
      <c r="N45" s="26">
        <v>6.7380000000000004</v>
      </c>
      <c r="O45" s="26">
        <v>1.159</v>
      </c>
      <c r="P45" s="26">
        <v>5.2999999999999999E-2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2.56</v>
      </c>
      <c r="F46" s="29">
        <v>2.56</v>
      </c>
      <c r="G46" s="29">
        <v>2.56</v>
      </c>
      <c r="H46" s="30">
        <v>2.56</v>
      </c>
      <c r="I46" s="205">
        <v>0.14000000000000001</v>
      </c>
      <c r="J46" s="31">
        <v>0.14000000000000001</v>
      </c>
      <c r="K46" s="31">
        <v>0.14000000000000001</v>
      </c>
      <c r="L46" s="204">
        <v>0.14000000000000001</v>
      </c>
      <c r="M46" s="32">
        <v>33</v>
      </c>
      <c r="N46" s="33">
        <v>0</v>
      </c>
      <c r="O46" s="33">
        <v>0.503</v>
      </c>
      <c r="P46" s="33">
        <v>5.2999999999999999E-2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20.16</v>
      </c>
      <c r="E47" s="22">
        <v>0.3</v>
      </c>
      <c r="F47" s="22">
        <v>0.22</v>
      </c>
      <c r="G47" s="22">
        <v>0.3</v>
      </c>
      <c r="H47" s="23">
        <v>0.22</v>
      </c>
      <c r="I47" s="24">
        <v>8.3000000000000004E-2</v>
      </c>
      <c r="J47" s="24">
        <v>8.3000000000000004E-2</v>
      </c>
      <c r="K47" s="24">
        <v>8.3000000000000004E-2</v>
      </c>
      <c r="L47" s="24">
        <v>8.3000000000000004E-2</v>
      </c>
      <c r="M47" s="25">
        <v>104444</v>
      </c>
      <c r="N47" s="26">
        <v>7.8209999999999997</v>
      </c>
      <c r="O47" s="26">
        <v>0.14699999999999999</v>
      </c>
      <c r="P47" s="26">
        <v>1.7999999999999999E-2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24.24</v>
      </c>
      <c r="E48" s="22">
        <v>0.56000000000000005</v>
      </c>
      <c r="F48" s="22">
        <v>0.44</v>
      </c>
      <c r="G48" s="22">
        <v>0.56000000000000005</v>
      </c>
      <c r="H48" s="23">
        <v>0.44</v>
      </c>
      <c r="I48" s="24">
        <v>8.4000000000000005E-2</v>
      </c>
      <c r="J48" s="24">
        <v>8.4000000000000005E-2</v>
      </c>
      <c r="K48" s="24">
        <v>8.4000000000000005E-2</v>
      </c>
      <c r="L48" s="24">
        <v>8.4000000000000005E-2</v>
      </c>
      <c r="M48" s="25">
        <v>104444</v>
      </c>
      <c r="N48" s="26">
        <v>10.747</v>
      </c>
      <c r="O48" s="26">
        <v>0.222</v>
      </c>
      <c r="P48" s="26">
        <v>2.1000000000000001E-2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29.88</v>
      </c>
      <c r="E49" s="22">
        <v>0.82</v>
      </c>
      <c r="F49" s="22">
        <v>0.67</v>
      </c>
      <c r="G49" s="22">
        <v>0.82</v>
      </c>
      <c r="H49" s="23">
        <v>0.67</v>
      </c>
      <c r="I49" s="24">
        <v>8.5000000000000006E-2</v>
      </c>
      <c r="J49" s="24">
        <v>8.5000000000000006E-2</v>
      </c>
      <c r="K49" s="24">
        <v>8.5000000000000006E-2</v>
      </c>
      <c r="L49" s="24">
        <v>8.5000000000000006E-2</v>
      </c>
      <c r="M49" s="25">
        <v>15517</v>
      </c>
      <c r="N49" s="26">
        <v>10.712999999999999</v>
      </c>
      <c r="O49" s="26">
        <v>0.27900000000000003</v>
      </c>
      <c r="P49" s="26">
        <v>2.5000000000000001E-2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32.76</v>
      </c>
      <c r="E50" s="22">
        <v>1.44</v>
      </c>
      <c r="F50" s="22">
        <v>1.22</v>
      </c>
      <c r="G50" s="22">
        <v>1.44</v>
      </c>
      <c r="H50" s="23">
        <v>1.22</v>
      </c>
      <c r="I50" s="24">
        <v>0.11700000000000001</v>
      </c>
      <c r="J50" s="24">
        <v>0.11700000000000001</v>
      </c>
      <c r="K50" s="24">
        <v>0.11700000000000001</v>
      </c>
      <c r="L50" s="24">
        <v>0.11700000000000001</v>
      </c>
      <c r="M50" s="25">
        <v>955</v>
      </c>
      <c r="N50" s="26">
        <v>10.769</v>
      </c>
      <c r="O50" s="26">
        <v>0.41799999999999998</v>
      </c>
      <c r="P50" s="26">
        <v>0.02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39.119999999999997</v>
      </c>
      <c r="E51" s="22">
        <v>2.04</v>
      </c>
      <c r="F51" s="22">
        <v>2.04</v>
      </c>
      <c r="G51" s="22">
        <v>2.04</v>
      </c>
      <c r="H51" s="23">
        <v>2.04</v>
      </c>
      <c r="I51" s="24">
        <v>0.13900000000000001</v>
      </c>
      <c r="J51" s="24">
        <v>0.13900000000000001</v>
      </c>
      <c r="K51" s="24">
        <v>0.13900000000000001</v>
      </c>
      <c r="L51" s="24">
        <v>0.13900000000000001</v>
      </c>
      <c r="M51" s="25">
        <v>33</v>
      </c>
      <c r="N51" s="26">
        <v>12.144</v>
      </c>
      <c r="O51" s="26">
        <v>0.68500000000000005</v>
      </c>
      <c r="P51" s="26">
        <v>5.2999999999999999E-2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30</v>
      </c>
      <c r="E52" s="22">
        <v>3.75</v>
      </c>
      <c r="F52" s="22">
        <v>3.75</v>
      </c>
      <c r="G52" s="22">
        <v>3.75</v>
      </c>
      <c r="H52" s="23">
        <v>3.75</v>
      </c>
      <c r="I52" s="24">
        <v>0.13900000000000001</v>
      </c>
      <c r="J52" s="24">
        <v>0.13900000000000001</v>
      </c>
      <c r="K52" s="24">
        <v>0.13900000000000001</v>
      </c>
      <c r="L52" s="24">
        <v>0.13900000000000001</v>
      </c>
      <c r="M52" s="25">
        <v>33</v>
      </c>
      <c r="N52" s="26">
        <v>6.7380000000000004</v>
      </c>
      <c r="O52" s="26">
        <v>1.159</v>
      </c>
      <c r="P52" s="26">
        <v>5.2999999999999999E-2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2.63</v>
      </c>
      <c r="F53" s="22">
        <v>1.54</v>
      </c>
      <c r="G53" s="22">
        <v>2.63</v>
      </c>
      <c r="H53" s="23">
        <v>1.54</v>
      </c>
      <c r="I53" s="24">
        <v>0.13900000000000001</v>
      </c>
      <c r="J53" s="24">
        <v>0.13900000000000001</v>
      </c>
      <c r="K53" s="24">
        <v>0.13900000000000001</v>
      </c>
      <c r="L53" s="24">
        <v>0.13900000000000001</v>
      </c>
      <c r="M53" s="25">
        <v>33</v>
      </c>
      <c r="N53" s="26">
        <v>0</v>
      </c>
      <c r="O53" s="26">
        <v>0.503</v>
      </c>
      <c r="P53" s="26">
        <v>5.2999999999999999E-2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20.399999999999999</v>
      </c>
      <c r="E54" s="15">
        <v>0.37</v>
      </c>
      <c r="F54" s="15">
        <v>0.37</v>
      </c>
      <c r="G54" s="15">
        <v>0.37</v>
      </c>
      <c r="H54" s="16">
        <v>0.37</v>
      </c>
      <c r="I54" s="17">
        <v>4.5999999999999999E-2</v>
      </c>
      <c r="J54" s="17">
        <v>4.5999999999999999E-2</v>
      </c>
      <c r="K54" s="17">
        <v>4.5999999999999999E-2</v>
      </c>
      <c r="L54" s="17">
        <v>4.5999999999999999E-2</v>
      </c>
      <c r="M54" s="35">
        <v>104444</v>
      </c>
      <c r="N54" s="19">
        <v>7.8209999999999997</v>
      </c>
      <c r="O54" s="19">
        <v>0.14699999999999999</v>
      </c>
      <c r="P54" s="19">
        <v>1.7999999999999999E-2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28.2</v>
      </c>
      <c r="E55" s="22">
        <v>0.78</v>
      </c>
      <c r="F55" s="22">
        <v>0.78</v>
      </c>
      <c r="G55" s="22">
        <v>0.78</v>
      </c>
      <c r="H55" s="23">
        <v>0.78</v>
      </c>
      <c r="I55" s="24">
        <v>0.05</v>
      </c>
      <c r="J55" s="24">
        <v>0.05</v>
      </c>
      <c r="K55" s="24">
        <v>0.05</v>
      </c>
      <c r="L55" s="24">
        <v>0.05</v>
      </c>
      <c r="M55" s="37">
        <v>104444</v>
      </c>
      <c r="N55" s="26">
        <v>10.747</v>
      </c>
      <c r="O55" s="26">
        <v>0.222</v>
      </c>
      <c r="P55" s="26">
        <v>2.1000000000000001E-2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37.32</v>
      </c>
      <c r="E56" s="22">
        <v>1.1499999999999999</v>
      </c>
      <c r="F56" s="22">
        <v>1.1499999999999999</v>
      </c>
      <c r="G56" s="22">
        <v>1.1499999999999999</v>
      </c>
      <c r="H56" s="23">
        <v>1.1499999999999999</v>
      </c>
      <c r="I56" s="24">
        <v>5.3999999999999999E-2</v>
      </c>
      <c r="J56" s="24">
        <v>5.3999999999999999E-2</v>
      </c>
      <c r="K56" s="24">
        <v>5.3999999999999999E-2</v>
      </c>
      <c r="L56" s="24">
        <v>5.3999999999999999E-2</v>
      </c>
      <c r="M56" s="37">
        <v>15517</v>
      </c>
      <c r="N56" s="26">
        <v>10.712999999999999</v>
      </c>
      <c r="O56" s="26">
        <v>0.27900000000000003</v>
      </c>
      <c r="P56" s="26">
        <v>2.5000000000000001E-2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40.08</v>
      </c>
      <c r="E57" s="22">
        <v>2.2999999999999998</v>
      </c>
      <c r="F57" s="22">
        <v>1.48</v>
      </c>
      <c r="G57" s="22">
        <v>2.2999999999999998</v>
      </c>
      <c r="H57" s="23">
        <v>1.48</v>
      </c>
      <c r="I57" s="24">
        <v>0.105</v>
      </c>
      <c r="J57" s="24">
        <v>0.105</v>
      </c>
      <c r="K57" s="24">
        <v>0.105</v>
      </c>
      <c r="L57" s="24">
        <v>0.105</v>
      </c>
      <c r="M57" s="37">
        <v>955</v>
      </c>
      <c r="N57" s="26">
        <v>10.769</v>
      </c>
      <c r="O57" s="26">
        <v>0.41799999999999998</v>
      </c>
      <c r="P57" s="26">
        <v>0.02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2.11</v>
      </c>
      <c r="F58" s="22">
        <v>1.42</v>
      </c>
      <c r="G58" s="22">
        <v>2.11</v>
      </c>
      <c r="H58" s="23">
        <v>1.42</v>
      </c>
      <c r="I58" s="24">
        <v>0.105</v>
      </c>
      <c r="J58" s="24">
        <v>0.105</v>
      </c>
      <c r="K58" s="24">
        <v>0.105</v>
      </c>
      <c r="L58" s="24">
        <v>0.105</v>
      </c>
      <c r="M58" s="37">
        <v>955</v>
      </c>
      <c r="N58" s="26">
        <v>10.769</v>
      </c>
      <c r="O58" s="26">
        <v>0.41799999999999998</v>
      </c>
      <c r="P58" s="26">
        <v>0.02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41.38</v>
      </c>
      <c r="E59" s="22">
        <v>3.8</v>
      </c>
      <c r="F59" s="22">
        <v>3.15</v>
      </c>
      <c r="G59" s="22">
        <v>3.8</v>
      </c>
      <c r="H59" s="23">
        <v>3.15</v>
      </c>
      <c r="I59" s="24">
        <v>0.17799999999999999</v>
      </c>
      <c r="J59" s="24">
        <v>0.17799999999999999</v>
      </c>
      <c r="K59" s="24">
        <v>0.17799999999999999</v>
      </c>
      <c r="L59" s="24">
        <v>0.17799999999999999</v>
      </c>
      <c r="M59" s="37">
        <v>33</v>
      </c>
      <c r="N59" s="26">
        <v>12.144</v>
      </c>
      <c r="O59" s="26">
        <v>0.68500000000000005</v>
      </c>
      <c r="P59" s="26">
        <v>5.2999999999999999E-2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30</v>
      </c>
      <c r="E60" s="22">
        <v>4.93</v>
      </c>
      <c r="F60" s="22">
        <v>4.93</v>
      </c>
      <c r="G60" s="22">
        <v>4.93</v>
      </c>
      <c r="H60" s="23">
        <v>4.93</v>
      </c>
      <c r="I60" s="24">
        <v>0.17799999999999999</v>
      </c>
      <c r="J60" s="24">
        <v>0.17799999999999999</v>
      </c>
      <c r="K60" s="24">
        <v>0.17799999999999999</v>
      </c>
      <c r="L60" s="24">
        <v>0.17799999999999999</v>
      </c>
      <c r="M60" s="37">
        <v>33</v>
      </c>
      <c r="N60" s="26">
        <v>6.7380000000000004</v>
      </c>
      <c r="O60" s="26">
        <v>1.159</v>
      </c>
      <c r="P60" s="26">
        <v>5.2999999999999999E-2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4.05</v>
      </c>
      <c r="F61" s="22">
        <v>2.34</v>
      </c>
      <c r="G61" s="22">
        <v>4.05</v>
      </c>
      <c r="H61" s="23">
        <v>2.34</v>
      </c>
      <c r="I61" s="24">
        <v>0.17799999999999999</v>
      </c>
      <c r="J61" s="24">
        <v>0.17799999999999999</v>
      </c>
      <c r="K61" s="24">
        <v>0.17799999999999999</v>
      </c>
      <c r="L61" s="24">
        <v>0.17799999999999999</v>
      </c>
      <c r="M61" s="37">
        <v>33</v>
      </c>
      <c r="N61" s="26">
        <v>0</v>
      </c>
      <c r="O61" s="26">
        <v>0.503</v>
      </c>
      <c r="P61" s="26">
        <v>5.2999999999999999E-2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30</v>
      </c>
      <c r="E62" s="22">
        <v>5.56</v>
      </c>
      <c r="F62" s="22">
        <v>2.8</v>
      </c>
      <c r="G62" s="22">
        <v>5.56</v>
      </c>
      <c r="H62" s="23">
        <v>2.8</v>
      </c>
      <c r="I62" s="24">
        <v>0.17799999999999999</v>
      </c>
      <c r="J62" s="24">
        <v>0.17799999999999999</v>
      </c>
      <c r="K62" s="24">
        <v>0.17799999999999999</v>
      </c>
      <c r="L62" s="24">
        <v>0.17799999999999999</v>
      </c>
      <c r="M62" s="37">
        <v>33</v>
      </c>
      <c r="N62" s="26">
        <v>6.7380000000000004</v>
      </c>
      <c r="O62" s="26">
        <v>1.159</v>
      </c>
      <c r="P62" s="26">
        <v>5.2999999999999999E-2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25.8</v>
      </c>
      <c r="E63" s="22">
        <v>0.83</v>
      </c>
      <c r="F63" s="22">
        <v>0.83</v>
      </c>
      <c r="G63" s="22">
        <v>0.83</v>
      </c>
      <c r="H63" s="23">
        <v>0.83</v>
      </c>
      <c r="I63" s="24">
        <v>7.4999999999999997E-2</v>
      </c>
      <c r="J63" s="24">
        <v>7.4999999999999997E-2</v>
      </c>
      <c r="K63" s="24">
        <v>7.4999999999999997E-2</v>
      </c>
      <c r="L63" s="24">
        <v>7.4999999999999997E-2</v>
      </c>
      <c r="M63" s="37">
        <v>15517</v>
      </c>
      <c r="N63" s="26">
        <v>10.712999999999999</v>
      </c>
      <c r="O63" s="26">
        <v>0.27900000000000003</v>
      </c>
      <c r="P63" s="26">
        <v>2.5000000000000001E-2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26.88</v>
      </c>
      <c r="E64" s="22">
        <v>1.74</v>
      </c>
      <c r="F64" s="22">
        <v>1.06</v>
      </c>
      <c r="G64" s="22">
        <v>1.74</v>
      </c>
      <c r="H64" s="23">
        <v>1.06</v>
      </c>
      <c r="I64" s="24">
        <v>9.8000000000000004E-2</v>
      </c>
      <c r="J64" s="24">
        <v>9.8000000000000004E-2</v>
      </c>
      <c r="K64" s="24">
        <v>9.8000000000000004E-2</v>
      </c>
      <c r="L64" s="24">
        <v>9.8000000000000004E-2</v>
      </c>
      <c r="M64" s="37">
        <v>955</v>
      </c>
      <c r="N64" s="26">
        <v>10.769</v>
      </c>
      <c r="O64" s="26">
        <v>0.41799999999999998</v>
      </c>
      <c r="P64" s="26">
        <v>0.02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28.2</v>
      </c>
      <c r="E65" s="22">
        <v>2.92</v>
      </c>
      <c r="F65" s="22">
        <v>2.1800000000000002</v>
      </c>
      <c r="G65" s="22">
        <v>2.92</v>
      </c>
      <c r="H65" s="23">
        <v>2.1800000000000002</v>
      </c>
      <c r="I65" s="24">
        <v>0.19900000000000001</v>
      </c>
      <c r="J65" s="24">
        <v>0.19900000000000001</v>
      </c>
      <c r="K65" s="24">
        <v>0.19900000000000001</v>
      </c>
      <c r="L65" s="24">
        <v>0.19900000000000001</v>
      </c>
      <c r="M65" s="37">
        <v>33</v>
      </c>
      <c r="N65" s="26">
        <v>12.144</v>
      </c>
      <c r="O65" s="26">
        <v>0.68500000000000005</v>
      </c>
      <c r="P65" s="26">
        <v>5.2999999999999999E-2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30</v>
      </c>
      <c r="E66" s="22">
        <v>2.81</v>
      </c>
      <c r="F66" s="22">
        <v>2.81</v>
      </c>
      <c r="G66" s="22">
        <v>2.81</v>
      </c>
      <c r="H66" s="23">
        <v>2.81</v>
      </c>
      <c r="I66" s="24">
        <v>0.19900000000000001</v>
      </c>
      <c r="J66" s="24">
        <v>0.19900000000000001</v>
      </c>
      <c r="K66" s="24">
        <v>0.19900000000000001</v>
      </c>
      <c r="L66" s="24">
        <v>0.19900000000000001</v>
      </c>
      <c r="M66" s="37">
        <v>33</v>
      </c>
      <c r="N66" s="26">
        <v>6.7380000000000004</v>
      </c>
      <c r="O66" s="26">
        <v>1.159</v>
      </c>
      <c r="P66" s="26">
        <v>5.2999999999999999E-2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2.8</v>
      </c>
      <c r="F67" s="22">
        <v>1.78</v>
      </c>
      <c r="G67" s="22">
        <v>2.8</v>
      </c>
      <c r="H67" s="23">
        <v>1.78</v>
      </c>
      <c r="I67" s="24">
        <v>0.19900000000000001</v>
      </c>
      <c r="J67" s="24">
        <v>0.19900000000000001</v>
      </c>
      <c r="K67" s="24">
        <v>0.19900000000000001</v>
      </c>
      <c r="L67" s="24">
        <v>0.19900000000000001</v>
      </c>
      <c r="M67" s="37">
        <v>33</v>
      </c>
      <c r="N67" s="26">
        <v>0</v>
      </c>
      <c r="O67" s="26">
        <v>0.503</v>
      </c>
      <c r="P67" s="26">
        <v>5.2999999999999999E-2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30</v>
      </c>
      <c r="E68" s="29">
        <v>3.27</v>
      </c>
      <c r="F68" s="29">
        <v>1.59</v>
      </c>
      <c r="G68" s="29">
        <v>3.27</v>
      </c>
      <c r="H68" s="30">
        <v>1.59</v>
      </c>
      <c r="I68" s="24">
        <v>0.19900000000000001</v>
      </c>
      <c r="J68" s="24">
        <v>0.19900000000000001</v>
      </c>
      <c r="K68" s="24">
        <v>0.19900000000000001</v>
      </c>
      <c r="L68" s="24">
        <v>0.19900000000000001</v>
      </c>
      <c r="M68" s="39">
        <v>33</v>
      </c>
      <c r="N68" s="33">
        <v>6.7380000000000004</v>
      </c>
      <c r="O68" s="33">
        <v>1.159</v>
      </c>
      <c r="P68" s="33">
        <v>5.2999999999999999E-2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25.08</v>
      </c>
      <c r="E69" s="15">
        <v>0.4</v>
      </c>
      <c r="F69" s="15">
        <v>0.28000000000000003</v>
      </c>
      <c r="G69" s="15">
        <v>0.4</v>
      </c>
      <c r="H69" s="16">
        <v>0.28000000000000003</v>
      </c>
      <c r="I69" s="17">
        <v>3.7999999999999999E-2</v>
      </c>
      <c r="J69" s="17">
        <v>3.7999999999999999E-2</v>
      </c>
      <c r="K69" s="17">
        <v>3.7999999999999999E-2</v>
      </c>
      <c r="L69" s="17">
        <v>3.7999999999999999E-2</v>
      </c>
      <c r="M69" s="40">
        <v>104444</v>
      </c>
      <c r="N69" s="19">
        <v>7.8209999999999997</v>
      </c>
      <c r="O69" s="19">
        <v>0.14699999999999999</v>
      </c>
      <c r="P69" s="19">
        <v>1.7999999999999999E-2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32.76</v>
      </c>
      <c r="E70" s="22">
        <v>0.55000000000000004</v>
      </c>
      <c r="F70" s="22">
        <v>0.36</v>
      </c>
      <c r="G70" s="22">
        <v>0.55000000000000004</v>
      </c>
      <c r="H70" s="23">
        <v>0.36</v>
      </c>
      <c r="I70" s="24">
        <v>6.2E-2</v>
      </c>
      <c r="J70" s="24">
        <v>6.2E-2</v>
      </c>
      <c r="K70" s="24">
        <v>6.2E-2</v>
      </c>
      <c r="L70" s="24">
        <v>6.2E-2</v>
      </c>
      <c r="M70" s="41">
        <v>104444</v>
      </c>
      <c r="N70" s="26">
        <v>10.747</v>
      </c>
      <c r="O70" s="26">
        <v>0.222</v>
      </c>
      <c r="P70" s="26">
        <v>2.1000000000000001E-2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39.96</v>
      </c>
      <c r="E71" s="22">
        <v>1.07</v>
      </c>
      <c r="F71" s="22">
        <v>0.78</v>
      </c>
      <c r="G71" s="22">
        <v>1.07</v>
      </c>
      <c r="H71" s="23">
        <v>0.78</v>
      </c>
      <c r="I71" s="24">
        <v>7.4999999999999997E-2</v>
      </c>
      <c r="J71" s="24">
        <v>7.4999999999999997E-2</v>
      </c>
      <c r="K71" s="24">
        <v>7.4999999999999997E-2</v>
      </c>
      <c r="L71" s="24">
        <v>7.4999999999999997E-2</v>
      </c>
      <c r="M71" s="41">
        <v>15517</v>
      </c>
      <c r="N71" s="26">
        <v>10.712999999999999</v>
      </c>
      <c r="O71" s="26">
        <v>0.27900000000000003</v>
      </c>
      <c r="P71" s="26">
        <v>2.5000000000000001E-2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40.44</v>
      </c>
      <c r="E72" s="22">
        <v>1.78</v>
      </c>
      <c r="F72" s="22">
        <v>1.28</v>
      </c>
      <c r="G72" s="22">
        <v>1.78</v>
      </c>
      <c r="H72" s="23">
        <v>1.28</v>
      </c>
      <c r="I72" s="24">
        <v>0.108</v>
      </c>
      <c r="J72" s="24">
        <v>0.108</v>
      </c>
      <c r="K72" s="24">
        <v>0.108</v>
      </c>
      <c r="L72" s="24">
        <v>0.108</v>
      </c>
      <c r="M72" s="41">
        <v>955</v>
      </c>
      <c r="N72" s="26">
        <v>10.769</v>
      </c>
      <c r="O72" s="26">
        <v>0.41799999999999998</v>
      </c>
      <c r="P72" s="26">
        <v>0.02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40.32</v>
      </c>
      <c r="E73" s="22">
        <v>2.31</v>
      </c>
      <c r="F73" s="22">
        <v>1.63</v>
      </c>
      <c r="G73" s="22">
        <v>2.31</v>
      </c>
      <c r="H73" s="23">
        <v>1.63</v>
      </c>
      <c r="I73" s="24">
        <v>0.13500000000000001</v>
      </c>
      <c r="J73" s="24">
        <v>0.13500000000000001</v>
      </c>
      <c r="K73" s="24">
        <v>0.13500000000000001</v>
      </c>
      <c r="L73" s="24">
        <v>0.13500000000000001</v>
      </c>
      <c r="M73" s="41">
        <v>33</v>
      </c>
      <c r="N73" s="26">
        <v>12.144</v>
      </c>
      <c r="O73" s="26">
        <v>0.68500000000000005</v>
      </c>
      <c r="P73" s="26">
        <v>5.2999999999999999E-2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30</v>
      </c>
      <c r="E74" s="22">
        <v>3.91</v>
      </c>
      <c r="F74" s="22">
        <v>3.91</v>
      </c>
      <c r="G74" s="22">
        <v>3.91</v>
      </c>
      <c r="H74" s="23">
        <v>3.91</v>
      </c>
      <c r="I74" s="24">
        <v>0.13500000000000001</v>
      </c>
      <c r="J74" s="24">
        <v>0.13500000000000001</v>
      </c>
      <c r="K74" s="24">
        <v>0.13500000000000001</v>
      </c>
      <c r="L74" s="24">
        <v>0.13500000000000001</v>
      </c>
      <c r="M74" s="41">
        <v>33</v>
      </c>
      <c r="N74" s="26">
        <v>6.7380000000000004</v>
      </c>
      <c r="O74" s="26">
        <v>1.159</v>
      </c>
      <c r="P74" s="26">
        <v>5.2999999999999999E-2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4.37</v>
      </c>
      <c r="F75" s="22">
        <v>3.05</v>
      </c>
      <c r="G75" s="22">
        <v>4.37</v>
      </c>
      <c r="H75" s="23">
        <v>3.05</v>
      </c>
      <c r="I75" s="24">
        <v>0.13500000000000001</v>
      </c>
      <c r="J75" s="24">
        <v>0.13500000000000001</v>
      </c>
      <c r="K75" s="24">
        <v>0.13500000000000001</v>
      </c>
      <c r="L75" s="24">
        <v>0.13500000000000001</v>
      </c>
      <c r="M75" s="41">
        <v>33</v>
      </c>
      <c r="N75" s="26">
        <v>0</v>
      </c>
      <c r="O75" s="26">
        <v>0.503</v>
      </c>
      <c r="P75" s="26">
        <v>5.2999999999999999E-2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30</v>
      </c>
      <c r="E76" s="22">
        <v>4.55</v>
      </c>
      <c r="F76" s="22">
        <v>2.71</v>
      </c>
      <c r="G76" s="22">
        <v>4.55</v>
      </c>
      <c r="H76" s="23">
        <v>2.71</v>
      </c>
      <c r="I76" s="24">
        <v>0.13500000000000001</v>
      </c>
      <c r="J76" s="24">
        <v>0.13500000000000001</v>
      </c>
      <c r="K76" s="24">
        <v>0.13500000000000001</v>
      </c>
      <c r="L76" s="24">
        <v>0.13500000000000001</v>
      </c>
      <c r="M76" s="41">
        <v>33</v>
      </c>
      <c r="N76" s="26">
        <v>6.7380000000000004</v>
      </c>
      <c r="O76" s="26">
        <v>1.159</v>
      </c>
      <c r="P76" s="26">
        <v>5.2999999999999999E-2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20.52</v>
      </c>
      <c r="E77" s="22">
        <v>1.18</v>
      </c>
      <c r="F77" s="22">
        <v>0.87</v>
      </c>
      <c r="G77" s="22">
        <v>1.18</v>
      </c>
      <c r="H77" s="23">
        <v>0.87</v>
      </c>
      <c r="I77" s="24">
        <v>5.2999999999999999E-2</v>
      </c>
      <c r="J77" s="24">
        <v>5.2999999999999999E-2</v>
      </c>
      <c r="K77" s="24">
        <v>5.2999999999999999E-2</v>
      </c>
      <c r="L77" s="24">
        <v>5.2999999999999999E-2</v>
      </c>
      <c r="M77" s="41">
        <v>33</v>
      </c>
      <c r="N77" s="26">
        <v>6.7380000000000004</v>
      </c>
      <c r="O77" s="26">
        <v>1.159</v>
      </c>
      <c r="P77" s="26">
        <v>5.2999999999999999E-2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26.88</v>
      </c>
      <c r="E78" s="22">
        <v>1.4</v>
      </c>
      <c r="F78" s="22">
        <v>1.07</v>
      </c>
      <c r="G78" s="22">
        <v>1.4</v>
      </c>
      <c r="H78" s="23">
        <v>1.07</v>
      </c>
      <c r="I78" s="24">
        <v>6.9000000000000006E-2</v>
      </c>
      <c r="J78" s="24">
        <v>6.9000000000000006E-2</v>
      </c>
      <c r="K78" s="24">
        <v>6.9000000000000006E-2</v>
      </c>
      <c r="L78" s="24">
        <v>6.9000000000000006E-2</v>
      </c>
      <c r="M78" s="41">
        <v>15517</v>
      </c>
      <c r="N78" s="26">
        <v>10.712999999999999</v>
      </c>
      <c r="O78" s="26">
        <v>0.27900000000000003</v>
      </c>
      <c r="P78" s="26">
        <v>2.5000000000000001E-2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34.44</v>
      </c>
      <c r="E79" s="22">
        <v>1.84</v>
      </c>
      <c r="F79" s="22">
        <v>1.4</v>
      </c>
      <c r="G79" s="22">
        <v>1.84</v>
      </c>
      <c r="H79" s="23">
        <v>1.4</v>
      </c>
      <c r="I79" s="24">
        <v>0.115</v>
      </c>
      <c r="J79" s="24">
        <v>0.115</v>
      </c>
      <c r="K79" s="24">
        <v>0.115</v>
      </c>
      <c r="L79" s="24">
        <v>0.115</v>
      </c>
      <c r="M79" s="41">
        <v>955</v>
      </c>
      <c r="N79" s="26">
        <v>10.769</v>
      </c>
      <c r="O79" s="26">
        <v>0.41799999999999998</v>
      </c>
      <c r="P79" s="26">
        <v>0.02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44.4</v>
      </c>
      <c r="E80" s="22">
        <v>3.02</v>
      </c>
      <c r="F80" s="22">
        <v>2.23</v>
      </c>
      <c r="G80" s="22">
        <v>3.02</v>
      </c>
      <c r="H80" s="23">
        <v>2.23</v>
      </c>
      <c r="I80" s="24">
        <v>0.17100000000000001</v>
      </c>
      <c r="J80" s="24">
        <v>0.17100000000000001</v>
      </c>
      <c r="K80" s="24">
        <v>0.17100000000000001</v>
      </c>
      <c r="L80" s="24">
        <v>0.17100000000000001</v>
      </c>
      <c r="M80" s="41">
        <v>33</v>
      </c>
      <c r="N80" s="26">
        <v>12.144</v>
      </c>
      <c r="O80" s="26">
        <v>0.68500000000000005</v>
      </c>
      <c r="P80" s="26">
        <v>5.2999999999999999E-2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30</v>
      </c>
      <c r="E81" s="22">
        <v>4.28</v>
      </c>
      <c r="F81" s="22">
        <v>4.28</v>
      </c>
      <c r="G81" s="22">
        <v>4.28</v>
      </c>
      <c r="H81" s="23">
        <v>4.28</v>
      </c>
      <c r="I81" s="24">
        <v>0.17100000000000001</v>
      </c>
      <c r="J81" s="24">
        <v>0.17100000000000001</v>
      </c>
      <c r="K81" s="24">
        <v>0.17100000000000001</v>
      </c>
      <c r="L81" s="24">
        <v>0.17100000000000001</v>
      </c>
      <c r="M81" s="41">
        <v>33</v>
      </c>
      <c r="N81" s="26">
        <v>6.7380000000000004</v>
      </c>
      <c r="O81" s="26">
        <v>1.159</v>
      </c>
      <c r="P81" s="26">
        <v>5.2999999999999999E-2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2.23</v>
      </c>
      <c r="F82" s="29">
        <v>2.23</v>
      </c>
      <c r="G82" s="29">
        <v>2.23</v>
      </c>
      <c r="H82" s="30">
        <v>2.23</v>
      </c>
      <c r="I82" s="24">
        <v>0.17100000000000001</v>
      </c>
      <c r="J82" s="24">
        <v>0.17100000000000001</v>
      </c>
      <c r="K82" s="24">
        <v>0.17100000000000001</v>
      </c>
      <c r="L82" s="24">
        <v>0.17100000000000001</v>
      </c>
      <c r="M82" s="42">
        <v>33</v>
      </c>
      <c r="N82" s="33">
        <v>0</v>
      </c>
      <c r="O82" s="33">
        <v>0.503</v>
      </c>
      <c r="P82" s="33">
        <v>5.2999999999999999E-2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14.52</v>
      </c>
      <c r="E83" s="15">
        <v>0.46</v>
      </c>
      <c r="F83" s="15">
        <v>0.34</v>
      </c>
      <c r="G83" s="15">
        <v>0.49</v>
      </c>
      <c r="H83" s="16">
        <v>0.36</v>
      </c>
      <c r="I83" s="199">
        <v>5.5E-2</v>
      </c>
      <c r="J83" s="17">
        <v>5.5E-2</v>
      </c>
      <c r="K83" s="17">
        <v>5.5E-2</v>
      </c>
      <c r="L83" s="200">
        <v>5.5E-2</v>
      </c>
      <c r="M83" s="40">
        <v>104444</v>
      </c>
      <c r="N83" s="19">
        <v>7.8209999999999997</v>
      </c>
      <c r="O83" s="19">
        <v>0.14699999999999999</v>
      </c>
      <c r="P83" s="19">
        <v>1.7999999999999999E-2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17.52</v>
      </c>
      <c r="E84" s="22">
        <v>0.63</v>
      </c>
      <c r="F84" s="22">
        <v>0.5</v>
      </c>
      <c r="G84" s="22">
        <v>0.66</v>
      </c>
      <c r="H84" s="23">
        <v>0.53</v>
      </c>
      <c r="I84" s="201">
        <v>6.4000000000000001E-2</v>
      </c>
      <c r="J84" s="24">
        <v>6.4000000000000001E-2</v>
      </c>
      <c r="K84" s="24">
        <v>6.4000000000000001E-2</v>
      </c>
      <c r="L84" s="202">
        <v>6.4000000000000001E-2</v>
      </c>
      <c r="M84" s="41">
        <v>104444</v>
      </c>
      <c r="N84" s="26">
        <v>10.747</v>
      </c>
      <c r="O84" s="26">
        <v>0.222</v>
      </c>
      <c r="P84" s="26">
        <v>2.1000000000000001E-2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22.8</v>
      </c>
      <c r="E85" s="22">
        <v>0.96</v>
      </c>
      <c r="F85" s="22">
        <v>0.75</v>
      </c>
      <c r="G85" s="22">
        <v>0.99</v>
      </c>
      <c r="H85" s="23">
        <v>0.77</v>
      </c>
      <c r="I85" s="201">
        <v>7.0999999999999994E-2</v>
      </c>
      <c r="J85" s="24">
        <v>7.0999999999999994E-2</v>
      </c>
      <c r="K85" s="24">
        <v>7.0999999999999994E-2</v>
      </c>
      <c r="L85" s="202">
        <v>7.0999999999999994E-2</v>
      </c>
      <c r="M85" s="41">
        <v>15517</v>
      </c>
      <c r="N85" s="26">
        <v>10.712999999999999</v>
      </c>
      <c r="O85" s="26">
        <v>0.27900000000000003</v>
      </c>
      <c r="P85" s="26">
        <v>2.5000000000000001E-2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36.72</v>
      </c>
      <c r="E86" s="22">
        <v>1.6</v>
      </c>
      <c r="F86" s="22">
        <v>1.18</v>
      </c>
      <c r="G86" s="22">
        <v>1.64</v>
      </c>
      <c r="H86" s="23">
        <v>1.22</v>
      </c>
      <c r="I86" s="201">
        <v>9.5000000000000001E-2</v>
      </c>
      <c r="J86" s="24">
        <v>9.5000000000000001E-2</v>
      </c>
      <c r="K86" s="24">
        <v>9.5000000000000001E-2</v>
      </c>
      <c r="L86" s="202">
        <v>9.5000000000000001E-2</v>
      </c>
      <c r="M86" s="41">
        <v>955</v>
      </c>
      <c r="N86" s="26">
        <v>10.769</v>
      </c>
      <c r="O86" s="26">
        <v>0.41799999999999998</v>
      </c>
      <c r="P86" s="26">
        <v>0.02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39.96</v>
      </c>
      <c r="E87" s="22">
        <v>1.78</v>
      </c>
      <c r="F87" s="22">
        <v>1.46</v>
      </c>
      <c r="G87" s="22">
        <v>1.78</v>
      </c>
      <c r="H87" s="23">
        <v>1.46</v>
      </c>
      <c r="I87" s="201">
        <v>0.157</v>
      </c>
      <c r="J87" s="24">
        <v>0.157</v>
      </c>
      <c r="K87" s="24">
        <v>0.157</v>
      </c>
      <c r="L87" s="202">
        <v>0.157</v>
      </c>
      <c r="M87" s="41">
        <v>33</v>
      </c>
      <c r="N87" s="26">
        <v>12.144</v>
      </c>
      <c r="O87" s="26">
        <v>0.68500000000000005</v>
      </c>
      <c r="P87" s="26">
        <v>5.2999999999999999E-2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39.96</v>
      </c>
      <c r="E88" s="22">
        <v>1.75</v>
      </c>
      <c r="F88" s="22">
        <v>1.75</v>
      </c>
      <c r="G88" s="22">
        <v>1.75</v>
      </c>
      <c r="H88" s="23">
        <v>1.75</v>
      </c>
      <c r="I88" s="201">
        <v>0.157</v>
      </c>
      <c r="J88" s="24">
        <v>0.157</v>
      </c>
      <c r="K88" s="24">
        <v>0.157</v>
      </c>
      <c r="L88" s="202">
        <v>0.157</v>
      </c>
      <c r="M88" s="41">
        <v>33</v>
      </c>
      <c r="N88" s="26">
        <v>12.144</v>
      </c>
      <c r="O88" s="26">
        <v>0.68500000000000005</v>
      </c>
      <c r="P88" s="26">
        <v>5.2999999999999999E-2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30</v>
      </c>
      <c r="E89" s="22">
        <v>3.76</v>
      </c>
      <c r="F89" s="22">
        <v>2</v>
      </c>
      <c r="G89" s="22">
        <v>3.76</v>
      </c>
      <c r="H89" s="23">
        <v>2</v>
      </c>
      <c r="I89" s="201">
        <v>0.157</v>
      </c>
      <c r="J89" s="24">
        <v>0.157</v>
      </c>
      <c r="K89" s="24">
        <v>0.157</v>
      </c>
      <c r="L89" s="202">
        <v>0.157</v>
      </c>
      <c r="M89" s="41">
        <v>33</v>
      </c>
      <c r="N89" s="26">
        <v>6.7380000000000004</v>
      </c>
      <c r="O89" s="26">
        <v>1.159</v>
      </c>
      <c r="P89" s="26">
        <v>5.2999999999999999E-2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30</v>
      </c>
      <c r="E90" s="22">
        <v>3.71</v>
      </c>
      <c r="F90" s="22">
        <v>3.71</v>
      </c>
      <c r="G90" s="22">
        <v>3.71</v>
      </c>
      <c r="H90" s="23">
        <v>3.71</v>
      </c>
      <c r="I90" s="201">
        <v>0.157</v>
      </c>
      <c r="J90" s="24">
        <v>0.157</v>
      </c>
      <c r="K90" s="24">
        <v>0.157</v>
      </c>
      <c r="L90" s="202">
        <v>0.157</v>
      </c>
      <c r="M90" s="41">
        <v>33</v>
      </c>
      <c r="N90" s="26">
        <v>6.7380000000000004</v>
      </c>
      <c r="O90" s="26">
        <v>1.159</v>
      </c>
      <c r="P90" s="26">
        <v>5.2999999999999999E-2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2.64</v>
      </c>
      <c r="F91" s="22">
        <v>2.64</v>
      </c>
      <c r="G91" s="22">
        <v>2.64</v>
      </c>
      <c r="H91" s="23">
        <v>2.64</v>
      </c>
      <c r="I91" s="201">
        <v>0.157</v>
      </c>
      <c r="J91" s="24">
        <v>0.157</v>
      </c>
      <c r="K91" s="24">
        <v>0.157</v>
      </c>
      <c r="L91" s="202">
        <v>0.157</v>
      </c>
      <c r="M91" s="41">
        <v>33</v>
      </c>
      <c r="N91" s="26">
        <v>0</v>
      </c>
      <c r="O91" s="26">
        <v>0.503</v>
      </c>
      <c r="P91" s="26">
        <v>5.2999999999999999E-2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32.28</v>
      </c>
      <c r="E92" s="22">
        <v>3.5</v>
      </c>
      <c r="F92" s="22">
        <v>3.5</v>
      </c>
      <c r="G92" s="22">
        <v>3.5</v>
      </c>
      <c r="H92" s="23">
        <v>3.5</v>
      </c>
      <c r="I92" s="201">
        <v>6.8000000000000005E-2</v>
      </c>
      <c r="J92" s="24">
        <v>6.8000000000000005E-2</v>
      </c>
      <c r="K92" s="24">
        <v>6.8000000000000005E-2</v>
      </c>
      <c r="L92" s="202">
        <v>6.8000000000000005E-2</v>
      </c>
      <c r="M92" s="41">
        <v>15517</v>
      </c>
      <c r="N92" s="26">
        <v>10.712999999999999</v>
      </c>
      <c r="O92" s="26">
        <v>0.27900000000000003</v>
      </c>
      <c r="P92" s="26">
        <v>2.5000000000000001E-2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64.08</v>
      </c>
      <c r="E93" s="22">
        <v>4</v>
      </c>
      <c r="F93" s="22">
        <v>4</v>
      </c>
      <c r="G93" s="22">
        <v>4</v>
      </c>
      <c r="H93" s="23">
        <v>4</v>
      </c>
      <c r="I93" s="201">
        <v>0.157</v>
      </c>
      <c r="J93" s="24">
        <v>0.157</v>
      </c>
      <c r="K93" s="24">
        <v>0.157</v>
      </c>
      <c r="L93" s="202">
        <v>0.157</v>
      </c>
      <c r="M93" s="41">
        <v>955</v>
      </c>
      <c r="N93" s="26">
        <v>10.769</v>
      </c>
      <c r="O93" s="26">
        <v>0.41799999999999998</v>
      </c>
      <c r="P93" s="26">
        <v>0.02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0</v>
      </c>
      <c r="E94" s="22">
        <v>0</v>
      </c>
      <c r="F94" s="22">
        <v>0</v>
      </c>
      <c r="G94" s="22">
        <v>0</v>
      </c>
      <c r="H94" s="23">
        <v>0</v>
      </c>
      <c r="I94" s="201">
        <v>0</v>
      </c>
      <c r="J94" s="24">
        <v>0</v>
      </c>
      <c r="K94" s="24">
        <v>0</v>
      </c>
      <c r="L94" s="202">
        <v>0</v>
      </c>
      <c r="M94" s="41">
        <v>0</v>
      </c>
      <c r="N94" s="26">
        <v>0</v>
      </c>
      <c r="O94" s="26">
        <v>0</v>
      </c>
      <c r="P94" s="26">
        <v>0</v>
      </c>
      <c r="Q94" s="57">
        <v>0</v>
      </c>
      <c r="R94" s="53">
        <v>0</v>
      </c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3.05</v>
      </c>
      <c r="F95" s="22">
        <v>3.05</v>
      </c>
      <c r="G95" s="22">
        <v>3.05</v>
      </c>
      <c r="H95" s="23">
        <v>3.05</v>
      </c>
      <c r="I95" s="201">
        <v>0.157</v>
      </c>
      <c r="J95" s="24">
        <v>0.157</v>
      </c>
      <c r="K95" s="24">
        <v>0.157</v>
      </c>
      <c r="L95" s="202">
        <v>0.157</v>
      </c>
      <c r="M95" s="41">
        <v>955</v>
      </c>
      <c r="N95" s="26">
        <v>10.769</v>
      </c>
      <c r="O95" s="26">
        <v>0.41799999999999998</v>
      </c>
      <c r="P95" s="26">
        <v>0.02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78.599999999999994</v>
      </c>
      <c r="E96" s="22">
        <v>4.9000000000000004</v>
      </c>
      <c r="F96" s="22">
        <v>4.9000000000000004</v>
      </c>
      <c r="G96" s="22">
        <v>4.9000000000000004</v>
      </c>
      <c r="H96" s="23">
        <v>4.9000000000000004</v>
      </c>
      <c r="I96" s="201">
        <v>0.185</v>
      </c>
      <c r="J96" s="24">
        <v>0.185</v>
      </c>
      <c r="K96" s="24">
        <v>0.185</v>
      </c>
      <c r="L96" s="202">
        <v>0.185</v>
      </c>
      <c r="M96" s="41">
        <v>33</v>
      </c>
      <c r="N96" s="26">
        <v>12.144</v>
      </c>
      <c r="O96" s="26">
        <v>0.68500000000000005</v>
      </c>
      <c r="P96" s="26">
        <v>5.2999999999999999E-2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30</v>
      </c>
      <c r="E97" s="22">
        <v>7.71</v>
      </c>
      <c r="F97" s="22">
        <v>7.71</v>
      </c>
      <c r="G97" s="22">
        <v>7.71</v>
      </c>
      <c r="H97" s="23">
        <v>7.71</v>
      </c>
      <c r="I97" s="201">
        <v>0.185</v>
      </c>
      <c r="J97" s="24">
        <v>0.185</v>
      </c>
      <c r="K97" s="24">
        <v>0.185</v>
      </c>
      <c r="L97" s="202">
        <v>0.185</v>
      </c>
      <c r="M97" s="41">
        <v>33</v>
      </c>
      <c r="N97" s="26">
        <v>6.7380000000000004</v>
      </c>
      <c r="O97" s="26">
        <v>1.159</v>
      </c>
      <c r="P97" s="26">
        <v>5.2999999999999999E-2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3.75</v>
      </c>
      <c r="F98" s="29">
        <v>3.75</v>
      </c>
      <c r="G98" s="29">
        <v>3.75</v>
      </c>
      <c r="H98" s="30">
        <v>3.75</v>
      </c>
      <c r="I98" s="203">
        <v>0.185</v>
      </c>
      <c r="J98" s="31">
        <v>0.185</v>
      </c>
      <c r="K98" s="31">
        <v>0.185</v>
      </c>
      <c r="L98" s="204">
        <v>0.185</v>
      </c>
      <c r="M98" s="42">
        <v>33</v>
      </c>
      <c r="N98" s="33">
        <v>0</v>
      </c>
      <c r="O98" s="33">
        <v>0.503</v>
      </c>
      <c r="P98" s="33">
        <v>5.2999999999999999E-2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29.76</v>
      </c>
      <c r="E99" s="22">
        <v>0.32</v>
      </c>
      <c r="F99" s="22">
        <v>0.32</v>
      </c>
      <c r="G99" s="22">
        <v>0.32</v>
      </c>
      <c r="H99" s="23">
        <v>0.32</v>
      </c>
      <c r="I99" s="199">
        <v>3.5999999999999997E-2</v>
      </c>
      <c r="J99" s="17">
        <v>3.5999999999999997E-2</v>
      </c>
      <c r="K99" s="17">
        <v>3.5999999999999997E-2</v>
      </c>
      <c r="L99" s="200">
        <v>3.5999999999999997E-2</v>
      </c>
      <c r="M99" s="41">
        <v>104444</v>
      </c>
      <c r="N99" s="26">
        <v>7.8209999999999997</v>
      </c>
      <c r="O99" s="26">
        <v>0.14699999999999999</v>
      </c>
      <c r="P99" s="26">
        <v>1.7999999999999999E-2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31.08</v>
      </c>
      <c r="E100" s="22">
        <v>0.53</v>
      </c>
      <c r="F100" s="22">
        <v>0.53</v>
      </c>
      <c r="G100" s="22">
        <v>0.53</v>
      </c>
      <c r="H100" s="23">
        <v>0.53</v>
      </c>
      <c r="I100" s="201">
        <v>4.5999999999999999E-2</v>
      </c>
      <c r="J100" s="24">
        <v>4.5999999999999999E-2</v>
      </c>
      <c r="K100" s="24">
        <v>4.5999999999999999E-2</v>
      </c>
      <c r="L100" s="202">
        <v>4.5999999999999999E-2</v>
      </c>
      <c r="M100" s="41">
        <v>104444</v>
      </c>
      <c r="N100" s="26">
        <v>10.747</v>
      </c>
      <c r="O100" s="26">
        <v>0.222</v>
      </c>
      <c r="P100" s="26">
        <v>2.1000000000000001E-2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43.56</v>
      </c>
      <c r="E101" s="22">
        <v>0.87</v>
      </c>
      <c r="F101" s="22">
        <v>0.87</v>
      </c>
      <c r="G101" s="22">
        <v>0.87</v>
      </c>
      <c r="H101" s="23">
        <v>0.87</v>
      </c>
      <c r="I101" s="201">
        <v>0.06</v>
      </c>
      <c r="J101" s="24">
        <v>0.06</v>
      </c>
      <c r="K101" s="24">
        <v>0.06</v>
      </c>
      <c r="L101" s="202">
        <v>0.06</v>
      </c>
      <c r="M101" s="41">
        <v>15517</v>
      </c>
      <c r="N101" s="26">
        <v>10.712999999999999</v>
      </c>
      <c r="O101" s="26">
        <v>0.27900000000000003</v>
      </c>
      <c r="P101" s="26">
        <v>2.5000000000000001E-2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46.56</v>
      </c>
      <c r="E102" s="22">
        <v>1.5</v>
      </c>
      <c r="F102" s="22">
        <v>1.5</v>
      </c>
      <c r="G102" s="22">
        <v>1.5</v>
      </c>
      <c r="H102" s="23">
        <v>1.5</v>
      </c>
      <c r="I102" s="201">
        <v>0.13200000000000001</v>
      </c>
      <c r="J102" s="24">
        <v>0.13200000000000001</v>
      </c>
      <c r="K102" s="24">
        <v>0.13200000000000001</v>
      </c>
      <c r="L102" s="202">
        <v>0.13200000000000001</v>
      </c>
      <c r="M102" s="41">
        <v>955</v>
      </c>
      <c r="N102" s="26">
        <v>10.769</v>
      </c>
      <c r="O102" s="26">
        <v>0.41799999999999998</v>
      </c>
      <c r="P102" s="26">
        <v>0.02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46.8</v>
      </c>
      <c r="E103" s="22">
        <v>1.98</v>
      </c>
      <c r="F103" s="22">
        <v>1.98</v>
      </c>
      <c r="G103" s="22">
        <v>1.98</v>
      </c>
      <c r="H103" s="23">
        <v>1.98</v>
      </c>
      <c r="I103" s="201">
        <v>0.247</v>
      </c>
      <c r="J103" s="24">
        <v>0.247</v>
      </c>
      <c r="K103" s="24">
        <v>0.247</v>
      </c>
      <c r="L103" s="202">
        <v>0.247</v>
      </c>
      <c r="M103" s="41">
        <v>33</v>
      </c>
      <c r="N103" s="26">
        <v>12.144</v>
      </c>
      <c r="O103" s="26">
        <v>0.68500000000000005</v>
      </c>
      <c r="P103" s="26">
        <v>5.2999999999999999E-2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30</v>
      </c>
      <c r="E104" s="22">
        <v>3.58</v>
      </c>
      <c r="F104" s="22">
        <v>3.58</v>
      </c>
      <c r="G104" s="22">
        <v>3.58</v>
      </c>
      <c r="H104" s="23">
        <v>3.58</v>
      </c>
      <c r="I104" s="201">
        <v>0.247</v>
      </c>
      <c r="J104" s="24">
        <v>0.247</v>
      </c>
      <c r="K104" s="24">
        <v>0.247</v>
      </c>
      <c r="L104" s="202">
        <v>0.247</v>
      </c>
      <c r="M104" s="41">
        <v>33</v>
      </c>
      <c r="N104" s="26">
        <v>6.7380000000000004</v>
      </c>
      <c r="O104" s="26">
        <v>1.159</v>
      </c>
      <c r="P104" s="26">
        <v>5.2999999999999999E-2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2</v>
      </c>
      <c r="F105" s="29">
        <v>2</v>
      </c>
      <c r="G105" s="29">
        <v>2</v>
      </c>
      <c r="H105" s="30">
        <v>2</v>
      </c>
      <c r="I105" s="203">
        <v>0.247</v>
      </c>
      <c r="J105" s="31">
        <v>0.247</v>
      </c>
      <c r="K105" s="31">
        <v>0.247</v>
      </c>
      <c r="L105" s="204">
        <v>0.247</v>
      </c>
      <c r="M105" s="42">
        <v>33</v>
      </c>
      <c r="N105" s="33">
        <v>0</v>
      </c>
      <c r="O105" s="33">
        <v>0.503</v>
      </c>
      <c r="P105" s="33">
        <v>5.2999999999999999E-2</v>
      </c>
      <c r="Q105" s="58">
        <v>1.25</v>
      </c>
      <c r="R105" s="54">
        <v>1.5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R105"/>
  <sheetViews>
    <sheetView zoomScaleNormal="10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B2" sqref="B2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194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17.64</v>
      </c>
      <c r="E3" s="15">
        <v>0.41</v>
      </c>
      <c r="F3" s="15">
        <v>0.36</v>
      </c>
      <c r="G3" s="15">
        <v>0.41</v>
      </c>
      <c r="H3" s="16">
        <v>0.36</v>
      </c>
      <c r="I3" s="17">
        <v>3.6999999999999998E-2</v>
      </c>
      <c r="J3" s="17">
        <v>3.6999999999999998E-2</v>
      </c>
      <c r="K3" s="17">
        <v>3.6999999999999998E-2</v>
      </c>
      <c r="L3" s="17">
        <v>3.6999999999999998E-2</v>
      </c>
      <c r="M3" s="18">
        <v>104444</v>
      </c>
      <c r="N3" s="19">
        <v>7.907</v>
      </c>
      <c r="O3" s="19">
        <v>0.114</v>
      </c>
      <c r="P3" s="19">
        <v>1.6E-2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23.88</v>
      </c>
      <c r="E4" s="22">
        <v>0.65</v>
      </c>
      <c r="F4" s="22">
        <v>0.57999999999999996</v>
      </c>
      <c r="G4" s="22">
        <v>0.65</v>
      </c>
      <c r="H4" s="23">
        <v>0.57999999999999996</v>
      </c>
      <c r="I4" s="24">
        <v>0.05</v>
      </c>
      <c r="J4" s="24">
        <v>0.05</v>
      </c>
      <c r="K4" s="24">
        <v>0.05</v>
      </c>
      <c r="L4" s="24">
        <v>0.05</v>
      </c>
      <c r="M4" s="25">
        <v>104444</v>
      </c>
      <c r="N4" s="26">
        <v>11.288</v>
      </c>
      <c r="O4" s="26">
        <v>0.17599999999999999</v>
      </c>
      <c r="P4" s="26">
        <v>2.3E-2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29.88</v>
      </c>
      <c r="E5" s="22">
        <v>1.0900000000000001</v>
      </c>
      <c r="F5" s="22">
        <v>1.04</v>
      </c>
      <c r="G5" s="22">
        <v>1.0900000000000001</v>
      </c>
      <c r="H5" s="23">
        <v>1.04</v>
      </c>
      <c r="I5" s="24">
        <v>7.3999999999999996E-2</v>
      </c>
      <c r="J5" s="24">
        <v>7.3999999999999996E-2</v>
      </c>
      <c r="K5" s="24">
        <v>7.3999999999999996E-2</v>
      </c>
      <c r="L5" s="24">
        <v>7.3999999999999996E-2</v>
      </c>
      <c r="M5" s="25">
        <v>15517</v>
      </c>
      <c r="N5" s="26">
        <v>10.467000000000001</v>
      </c>
      <c r="O5" s="26">
        <v>0.27400000000000002</v>
      </c>
      <c r="P5" s="26">
        <v>3.7999999999999999E-2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1.1200000000000001</v>
      </c>
      <c r="F6" s="22">
        <v>1.1200000000000001</v>
      </c>
      <c r="G6" s="22">
        <v>1.1200000000000001</v>
      </c>
      <c r="H6" s="23">
        <v>1.1200000000000001</v>
      </c>
      <c r="I6" s="24">
        <v>7.3999999999999996E-2</v>
      </c>
      <c r="J6" s="24">
        <v>7.3999999999999996E-2</v>
      </c>
      <c r="K6" s="24">
        <v>7.3999999999999996E-2</v>
      </c>
      <c r="L6" s="24">
        <v>7.3999999999999996E-2</v>
      </c>
      <c r="M6" s="25">
        <v>15517</v>
      </c>
      <c r="N6" s="26">
        <v>10.467000000000001</v>
      </c>
      <c r="O6" s="26">
        <v>0.27400000000000002</v>
      </c>
      <c r="P6" s="26">
        <v>3.7999999999999999E-2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36.72</v>
      </c>
      <c r="E7" s="22">
        <v>1.82</v>
      </c>
      <c r="F7" s="22">
        <v>1.73</v>
      </c>
      <c r="G7" s="22">
        <v>1.82</v>
      </c>
      <c r="H7" s="23">
        <v>1.73</v>
      </c>
      <c r="I7" s="24">
        <v>0.106</v>
      </c>
      <c r="J7" s="24">
        <v>0.106</v>
      </c>
      <c r="K7" s="24">
        <v>0.106</v>
      </c>
      <c r="L7" s="24">
        <v>0.106</v>
      </c>
      <c r="M7" s="25">
        <v>955</v>
      </c>
      <c r="N7" s="26">
        <v>11.005000000000001</v>
      </c>
      <c r="O7" s="26">
        <v>0.442</v>
      </c>
      <c r="P7" s="26">
        <v>3.4000000000000002E-2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1.86</v>
      </c>
      <c r="F8" s="22">
        <v>1.86</v>
      </c>
      <c r="G8" s="22">
        <v>1.86</v>
      </c>
      <c r="H8" s="23">
        <v>1.86</v>
      </c>
      <c r="I8" s="24">
        <v>0.106</v>
      </c>
      <c r="J8" s="24">
        <v>0.106</v>
      </c>
      <c r="K8" s="24">
        <v>0.106</v>
      </c>
      <c r="L8" s="24">
        <v>0.106</v>
      </c>
      <c r="M8" s="25">
        <v>955</v>
      </c>
      <c r="N8" s="26">
        <v>11.005000000000001</v>
      </c>
      <c r="O8" s="26">
        <v>0.442</v>
      </c>
      <c r="P8" s="26">
        <v>3.4000000000000002E-2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43.92</v>
      </c>
      <c r="E9" s="22">
        <v>2.48</v>
      </c>
      <c r="F9" s="22">
        <v>2.48</v>
      </c>
      <c r="G9" s="22">
        <v>2.48</v>
      </c>
      <c r="H9" s="23">
        <v>2.48</v>
      </c>
      <c r="I9" s="24">
        <v>0.218</v>
      </c>
      <c r="J9" s="24">
        <v>0.218</v>
      </c>
      <c r="K9" s="24">
        <v>0.218</v>
      </c>
      <c r="L9" s="24">
        <v>0.218</v>
      </c>
      <c r="M9" s="25">
        <v>33</v>
      </c>
      <c r="N9" s="26">
        <v>11.951000000000001</v>
      </c>
      <c r="O9" s="26">
        <v>0.69099999999999995</v>
      </c>
      <c r="P9" s="26">
        <v>8.5000000000000006E-2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25.68</v>
      </c>
      <c r="E10" s="22">
        <v>4.04</v>
      </c>
      <c r="F10" s="22">
        <v>4.04</v>
      </c>
      <c r="G10" s="22">
        <v>4.04</v>
      </c>
      <c r="H10" s="23">
        <v>4.04</v>
      </c>
      <c r="I10" s="24">
        <v>0.218</v>
      </c>
      <c r="J10" s="24">
        <v>0.218</v>
      </c>
      <c r="K10" s="24">
        <v>0.218</v>
      </c>
      <c r="L10" s="24">
        <v>0.218</v>
      </c>
      <c r="M10" s="25">
        <v>33</v>
      </c>
      <c r="N10" s="26">
        <v>4.9459999999999997</v>
      </c>
      <c r="O10" s="26">
        <v>1.28</v>
      </c>
      <c r="P10" s="26">
        <v>8.5000000000000006E-2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2.48</v>
      </c>
      <c r="F11" s="29">
        <v>2.48</v>
      </c>
      <c r="G11" s="29">
        <v>2.48</v>
      </c>
      <c r="H11" s="30">
        <v>2.48</v>
      </c>
      <c r="I11" s="31">
        <v>0.218</v>
      </c>
      <c r="J11" s="31">
        <v>0.218</v>
      </c>
      <c r="K11" s="31">
        <v>0.218</v>
      </c>
      <c r="L11" s="31">
        <v>0.218</v>
      </c>
      <c r="M11" s="32">
        <v>33</v>
      </c>
      <c r="N11" s="33">
        <v>0</v>
      </c>
      <c r="O11" s="33">
        <v>0.69199999999999995</v>
      </c>
      <c r="P11" s="33">
        <v>8.5000000000000006E-2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27.6</v>
      </c>
      <c r="E12" s="15">
        <v>0.44</v>
      </c>
      <c r="F12" s="15">
        <v>0.44</v>
      </c>
      <c r="G12" s="15">
        <v>0.44</v>
      </c>
      <c r="H12" s="16">
        <v>0.44</v>
      </c>
      <c r="I12" s="17">
        <v>5.2999999999999999E-2</v>
      </c>
      <c r="J12" s="17">
        <v>5.2999999999999999E-2</v>
      </c>
      <c r="K12" s="17">
        <v>5.2999999999999999E-2</v>
      </c>
      <c r="L12" s="17">
        <v>5.2999999999999999E-2</v>
      </c>
      <c r="M12" s="18">
        <v>104444</v>
      </c>
      <c r="N12" s="19">
        <v>7.907</v>
      </c>
      <c r="O12" s="19">
        <v>0.114</v>
      </c>
      <c r="P12" s="19">
        <v>1.6E-2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35.28</v>
      </c>
      <c r="E13" s="22">
        <v>0.52</v>
      </c>
      <c r="F13" s="22">
        <v>0.52</v>
      </c>
      <c r="G13" s="22">
        <v>0.52</v>
      </c>
      <c r="H13" s="23">
        <v>0.52</v>
      </c>
      <c r="I13" s="24">
        <v>6.9000000000000006E-2</v>
      </c>
      <c r="J13" s="24">
        <v>6.9000000000000006E-2</v>
      </c>
      <c r="K13" s="24">
        <v>6.9000000000000006E-2</v>
      </c>
      <c r="L13" s="24">
        <v>6.9000000000000006E-2</v>
      </c>
      <c r="M13" s="25">
        <v>104444</v>
      </c>
      <c r="N13" s="26">
        <v>11.288</v>
      </c>
      <c r="O13" s="26">
        <v>0.17599999999999999</v>
      </c>
      <c r="P13" s="26">
        <v>2.3E-2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36.36</v>
      </c>
      <c r="E14" s="22">
        <v>0.82</v>
      </c>
      <c r="F14" s="22">
        <v>0.71</v>
      </c>
      <c r="G14" s="22">
        <v>1.3</v>
      </c>
      <c r="H14" s="23">
        <v>1.06</v>
      </c>
      <c r="I14" s="24">
        <v>9.8000000000000004E-2</v>
      </c>
      <c r="J14" s="24">
        <v>9.8000000000000004E-2</v>
      </c>
      <c r="K14" s="24">
        <v>9.8000000000000004E-2</v>
      </c>
      <c r="L14" s="24">
        <v>9.8000000000000004E-2</v>
      </c>
      <c r="M14" s="25">
        <v>15517</v>
      </c>
      <c r="N14" s="26">
        <v>10.467000000000001</v>
      </c>
      <c r="O14" s="26">
        <v>0.27400000000000002</v>
      </c>
      <c r="P14" s="26">
        <v>3.7999999999999999E-2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41.76</v>
      </c>
      <c r="E15" s="22">
        <v>1.1499999999999999</v>
      </c>
      <c r="F15" s="22">
        <v>0.8</v>
      </c>
      <c r="G15" s="22">
        <v>1.6</v>
      </c>
      <c r="H15" s="23">
        <v>1.21</v>
      </c>
      <c r="I15" s="24">
        <v>0.156</v>
      </c>
      <c r="J15" s="24">
        <v>0.156</v>
      </c>
      <c r="K15" s="24">
        <v>0.156</v>
      </c>
      <c r="L15" s="24">
        <v>0.156</v>
      </c>
      <c r="M15" s="25">
        <v>955</v>
      </c>
      <c r="N15" s="26">
        <v>11.005000000000001</v>
      </c>
      <c r="O15" s="26">
        <v>0.442</v>
      </c>
      <c r="P15" s="26">
        <v>3.4000000000000002E-2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67.08</v>
      </c>
      <c r="E16" s="22">
        <v>2.9</v>
      </c>
      <c r="F16" s="22">
        <v>1.55</v>
      </c>
      <c r="G16" s="22">
        <v>3.84</v>
      </c>
      <c r="H16" s="23">
        <v>1.81</v>
      </c>
      <c r="I16" s="24">
        <v>0.29099999999999998</v>
      </c>
      <c r="J16" s="24">
        <v>0.29099999999999998</v>
      </c>
      <c r="K16" s="24">
        <v>0.29099999999999998</v>
      </c>
      <c r="L16" s="24">
        <v>0.29099999999999998</v>
      </c>
      <c r="M16" s="25">
        <v>33</v>
      </c>
      <c r="N16" s="26">
        <v>11.951000000000001</v>
      </c>
      <c r="O16" s="26">
        <v>0.69099999999999995</v>
      </c>
      <c r="P16" s="26">
        <v>8.5000000000000006E-2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24</v>
      </c>
      <c r="E17" s="22">
        <v>5.74</v>
      </c>
      <c r="F17" s="22">
        <v>5.74</v>
      </c>
      <c r="G17" s="22">
        <v>5.74</v>
      </c>
      <c r="H17" s="23">
        <v>5.74</v>
      </c>
      <c r="I17" s="24">
        <v>0.29099999999999998</v>
      </c>
      <c r="J17" s="24">
        <v>0.29099999999999998</v>
      </c>
      <c r="K17" s="24">
        <v>0.29099999999999998</v>
      </c>
      <c r="L17" s="24">
        <v>0.29099999999999998</v>
      </c>
      <c r="M17" s="25">
        <v>33</v>
      </c>
      <c r="N17" s="26">
        <v>4.9459999999999997</v>
      </c>
      <c r="O17" s="26">
        <v>1.28</v>
      </c>
      <c r="P17" s="26">
        <v>8.5000000000000006E-2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3.22</v>
      </c>
      <c r="F18" s="22">
        <v>3.22</v>
      </c>
      <c r="G18" s="22">
        <v>3.22</v>
      </c>
      <c r="H18" s="23">
        <v>3.22</v>
      </c>
      <c r="I18" s="24">
        <v>0.29099999999999998</v>
      </c>
      <c r="J18" s="24">
        <v>0.29099999999999998</v>
      </c>
      <c r="K18" s="24">
        <v>0.29099999999999998</v>
      </c>
      <c r="L18" s="24">
        <v>0.29099999999999998</v>
      </c>
      <c r="M18" s="25">
        <v>33</v>
      </c>
      <c r="N18" s="26">
        <v>0</v>
      </c>
      <c r="O18" s="26">
        <v>0.69199999999999995</v>
      </c>
      <c r="P18" s="26">
        <v>8.5000000000000006E-2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30.36</v>
      </c>
      <c r="E19" s="22">
        <v>0.85</v>
      </c>
      <c r="F19" s="22">
        <v>0.85</v>
      </c>
      <c r="G19" s="22">
        <v>0.85</v>
      </c>
      <c r="H19" s="23">
        <v>0.85</v>
      </c>
      <c r="I19" s="24">
        <v>6.6000000000000003E-2</v>
      </c>
      <c r="J19" s="24">
        <v>6.6000000000000003E-2</v>
      </c>
      <c r="K19" s="24">
        <v>6.6000000000000003E-2</v>
      </c>
      <c r="L19" s="24">
        <v>6.6000000000000003E-2</v>
      </c>
      <c r="M19" s="25">
        <v>104444</v>
      </c>
      <c r="N19" s="26">
        <v>11.288</v>
      </c>
      <c r="O19" s="26">
        <v>0.17599999999999999</v>
      </c>
      <c r="P19" s="26">
        <v>2.3E-2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37.68</v>
      </c>
      <c r="E20" s="22">
        <v>0.74</v>
      </c>
      <c r="F20" s="22">
        <v>0.7</v>
      </c>
      <c r="G20" s="22">
        <v>1.1599999999999999</v>
      </c>
      <c r="H20" s="23">
        <v>1.03</v>
      </c>
      <c r="I20" s="24">
        <v>0.08</v>
      </c>
      <c r="J20" s="24">
        <v>0.08</v>
      </c>
      <c r="K20" s="24">
        <v>0.08</v>
      </c>
      <c r="L20" s="24">
        <v>0.08</v>
      </c>
      <c r="M20" s="25">
        <v>15517</v>
      </c>
      <c r="N20" s="26">
        <v>10.467000000000001</v>
      </c>
      <c r="O20" s="26">
        <v>0.27400000000000002</v>
      </c>
      <c r="P20" s="26">
        <v>3.7999999999999999E-2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43.68</v>
      </c>
      <c r="E21" s="22">
        <v>1.55</v>
      </c>
      <c r="F21" s="22">
        <v>1.49</v>
      </c>
      <c r="G21" s="22">
        <v>2.08</v>
      </c>
      <c r="H21" s="23">
        <v>1.9</v>
      </c>
      <c r="I21" s="24">
        <v>0.14000000000000001</v>
      </c>
      <c r="J21" s="24">
        <v>0.14000000000000001</v>
      </c>
      <c r="K21" s="24">
        <v>0.14000000000000001</v>
      </c>
      <c r="L21" s="24">
        <v>0.14000000000000001</v>
      </c>
      <c r="M21" s="25">
        <v>955</v>
      </c>
      <c r="N21" s="26">
        <v>11.005000000000001</v>
      </c>
      <c r="O21" s="26">
        <v>0.442</v>
      </c>
      <c r="P21" s="26">
        <v>3.4000000000000002E-2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50.76</v>
      </c>
      <c r="E22" s="22">
        <v>1.95</v>
      </c>
      <c r="F22" s="22">
        <v>1.86</v>
      </c>
      <c r="G22" s="22">
        <v>2.75</v>
      </c>
      <c r="H22" s="23">
        <v>2.4300000000000002</v>
      </c>
      <c r="I22" s="24">
        <v>0.22700000000000001</v>
      </c>
      <c r="J22" s="24">
        <v>0.22700000000000001</v>
      </c>
      <c r="K22" s="24">
        <v>0.22700000000000001</v>
      </c>
      <c r="L22" s="24">
        <v>0.22700000000000001</v>
      </c>
      <c r="M22" s="25">
        <v>33</v>
      </c>
      <c r="N22" s="26">
        <v>11.951000000000001</v>
      </c>
      <c r="O22" s="26">
        <v>0.69099999999999995</v>
      </c>
      <c r="P22" s="26">
        <v>8.5000000000000006E-2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25.2</v>
      </c>
      <c r="E23" s="22">
        <v>3.41</v>
      </c>
      <c r="F23" s="22">
        <v>3.41</v>
      </c>
      <c r="G23" s="22">
        <v>3.41</v>
      </c>
      <c r="H23" s="23">
        <v>3.41</v>
      </c>
      <c r="I23" s="24">
        <v>0.22700000000000001</v>
      </c>
      <c r="J23" s="24">
        <v>0.22700000000000001</v>
      </c>
      <c r="K23" s="24">
        <v>0.22700000000000001</v>
      </c>
      <c r="L23" s="24">
        <v>0.22700000000000001</v>
      </c>
      <c r="M23" s="25">
        <v>33</v>
      </c>
      <c r="N23" s="26">
        <v>4.9459999999999997</v>
      </c>
      <c r="O23" s="26">
        <v>1.28</v>
      </c>
      <c r="P23" s="26">
        <v>8.5000000000000006E-2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2.2400000000000002</v>
      </c>
      <c r="F24" s="29">
        <v>2.2400000000000002</v>
      </c>
      <c r="G24" s="29">
        <v>2.2400000000000002</v>
      </c>
      <c r="H24" s="30">
        <v>2.2400000000000002</v>
      </c>
      <c r="I24" s="31">
        <v>0.22700000000000001</v>
      </c>
      <c r="J24" s="31">
        <v>0.22700000000000001</v>
      </c>
      <c r="K24" s="31">
        <v>0.22700000000000001</v>
      </c>
      <c r="L24" s="31">
        <v>0.22700000000000001</v>
      </c>
      <c r="M24" s="32">
        <v>33</v>
      </c>
      <c r="N24" s="33">
        <v>0</v>
      </c>
      <c r="O24" s="33">
        <v>0.69199999999999995</v>
      </c>
      <c r="P24" s="33">
        <v>8.5000000000000006E-2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17.760000000000002</v>
      </c>
      <c r="E25" s="15">
        <v>0.28999999999999998</v>
      </c>
      <c r="F25" s="15">
        <v>0.18</v>
      </c>
      <c r="G25" s="15">
        <v>0.28999999999999998</v>
      </c>
      <c r="H25" s="16">
        <v>0.18</v>
      </c>
      <c r="I25" s="17">
        <v>3.9E-2</v>
      </c>
      <c r="J25" s="17">
        <v>3.9E-2</v>
      </c>
      <c r="K25" s="17">
        <v>3.9E-2</v>
      </c>
      <c r="L25" s="17">
        <v>3.9E-2</v>
      </c>
      <c r="M25" s="18">
        <v>104444</v>
      </c>
      <c r="N25" s="19">
        <v>7.907</v>
      </c>
      <c r="O25" s="19">
        <v>0.114</v>
      </c>
      <c r="P25" s="19">
        <v>1.6E-2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23.52</v>
      </c>
      <c r="E26" s="22">
        <v>0.5</v>
      </c>
      <c r="F26" s="22">
        <v>0.3</v>
      </c>
      <c r="G26" s="22">
        <v>0.57999999999999996</v>
      </c>
      <c r="H26" s="23">
        <v>0.37</v>
      </c>
      <c r="I26" s="24">
        <v>8.5000000000000006E-2</v>
      </c>
      <c r="J26" s="24">
        <v>8.5000000000000006E-2</v>
      </c>
      <c r="K26" s="24">
        <v>8.5000000000000006E-2</v>
      </c>
      <c r="L26" s="24">
        <v>8.5000000000000006E-2</v>
      </c>
      <c r="M26" s="25">
        <v>104444</v>
      </c>
      <c r="N26" s="26">
        <v>11.288</v>
      </c>
      <c r="O26" s="26">
        <v>0.17599999999999999</v>
      </c>
      <c r="P26" s="26">
        <v>2.3E-2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32.520000000000003</v>
      </c>
      <c r="E27" s="22">
        <v>0.84</v>
      </c>
      <c r="F27" s="22">
        <v>0.48</v>
      </c>
      <c r="G27" s="22">
        <v>0.95</v>
      </c>
      <c r="H27" s="23">
        <v>0.48</v>
      </c>
      <c r="I27" s="24">
        <v>0.104</v>
      </c>
      <c r="J27" s="24">
        <v>0.104</v>
      </c>
      <c r="K27" s="24">
        <v>0.104</v>
      </c>
      <c r="L27" s="24">
        <v>0.104</v>
      </c>
      <c r="M27" s="25">
        <v>15517</v>
      </c>
      <c r="N27" s="26">
        <v>10.467000000000001</v>
      </c>
      <c r="O27" s="26">
        <v>0.27400000000000002</v>
      </c>
      <c r="P27" s="26">
        <v>3.7999999999999999E-2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0.83</v>
      </c>
      <c r="F28" s="22">
        <v>0.65</v>
      </c>
      <c r="G28" s="22">
        <v>0.83</v>
      </c>
      <c r="H28" s="23">
        <v>0.65</v>
      </c>
      <c r="I28" s="24">
        <v>0.104</v>
      </c>
      <c r="J28" s="24">
        <v>0.104</v>
      </c>
      <c r="K28" s="24">
        <v>0.104</v>
      </c>
      <c r="L28" s="24">
        <v>0.104</v>
      </c>
      <c r="M28" s="25">
        <v>15517</v>
      </c>
      <c r="N28" s="26">
        <v>10.467000000000001</v>
      </c>
      <c r="O28" s="26">
        <v>0.27400000000000002</v>
      </c>
      <c r="P28" s="26">
        <v>3.7999999999999999E-2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30.96</v>
      </c>
      <c r="E29" s="22">
        <v>1.1299999999999999</v>
      </c>
      <c r="F29" s="22">
        <v>1.1299999999999999</v>
      </c>
      <c r="G29" s="22">
        <v>1.52</v>
      </c>
      <c r="H29" s="23">
        <v>1.52</v>
      </c>
      <c r="I29" s="24">
        <v>0.16600000000000001</v>
      </c>
      <c r="J29" s="24">
        <v>0.16600000000000001</v>
      </c>
      <c r="K29" s="24">
        <v>0.16600000000000001</v>
      </c>
      <c r="L29" s="24">
        <v>0.16600000000000001</v>
      </c>
      <c r="M29" s="25">
        <v>955</v>
      </c>
      <c r="N29" s="26">
        <v>11.005000000000001</v>
      </c>
      <c r="O29" s="26">
        <v>0.442</v>
      </c>
      <c r="P29" s="26">
        <v>3.4000000000000002E-2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1.57</v>
      </c>
      <c r="F30" s="22">
        <v>1.1000000000000001</v>
      </c>
      <c r="G30" s="22">
        <v>1.57</v>
      </c>
      <c r="H30" s="23">
        <v>1.1000000000000001</v>
      </c>
      <c r="I30" s="24">
        <v>0.16600000000000001</v>
      </c>
      <c r="J30" s="24">
        <v>0.16600000000000001</v>
      </c>
      <c r="K30" s="24">
        <v>0.16600000000000001</v>
      </c>
      <c r="L30" s="24">
        <v>0.16600000000000001</v>
      </c>
      <c r="M30" s="25">
        <v>955</v>
      </c>
      <c r="N30" s="26">
        <v>11.005000000000001</v>
      </c>
      <c r="O30" s="26">
        <v>0.442</v>
      </c>
      <c r="P30" s="26">
        <v>3.4000000000000002E-2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26.52</v>
      </c>
      <c r="E31" s="22">
        <v>1.99</v>
      </c>
      <c r="F31" s="22">
        <v>1.99</v>
      </c>
      <c r="G31" s="22">
        <v>2.7</v>
      </c>
      <c r="H31" s="23">
        <v>2.7</v>
      </c>
      <c r="I31" s="24">
        <v>0.215</v>
      </c>
      <c r="J31" s="24">
        <v>0.215</v>
      </c>
      <c r="K31" s="24">
        <v>0.215</v>
      </c>
      <c r="L31" s="24">
        <v>0.215</v>
      </c>
      <c r="M31" s="25">
        <v>33</v>
      </c>
      <c r="N31" s="26">
        <v>11.951000000000001</v>
      </c>
      <c r="O31" s="26">
        <v>0.69099999999999995</v>
      </c>
      <c r="P31" s="26">
        <v>8.5000000000000006E-2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21.96</v>
      </c>
      <c r="E32" s="22">
        <v>3.71</v>
      </c>
      <c r="F32" s="22">
        <v>3.71</v>
      </c>
      <c r="G32" s="22">
        <v>3.71</v>
      </c>
      <c r="H32" s="23">
        <v>3.71</v>
      </c>
      <c r="I32" s="24">
        <v>0.215</v>
      </c>
      <c r="J32" s="24">
        <v>0.215</v>
      </c>
      <c r="K32" s="24">
        <v>0.215</v>
      </c>
      <c r="L32" s="24">
        <v>0.215</v>
      </c>
      <c r="M32" s="25">
        <v>33</v>
      </c>
      <c r="N32" s="26">
        <v>4.9459999999999997</v>
      </c>
      <c r="O32" s="26">
        <v>1.28</v>
      </c>
      <c r="P32" s="26">
        <v>8.5000000000000006E-2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3.3</v>
      </c>
      <c r="F33" s="29">
        <v>2.44</v>
      </c>
      <c r="G33" s="29">
        <v>3.3</v>
      </c>
      <c r="H33" s="30">
        <v>2.44</v>
      </c>
      <c r="I33" s="31">
        <v>0.215</v>
      </c>
      <c r="J33" s="31">
        <v>0.215</v>
      </c>
      <c r="K33" s="31">
        <v>0.215</v>
      </c>
      <c r="L33" s="31">
        <v>0.215</v>
      </c>
      <c r="M33" s="32">
        <v>33</v>
      </c>
      <c r="N33" s="33">
        <v>0</v>
      </c>
      <c r="O33" s="33">
        <v>0.69199999999999995</v>
      </c>
      <c r="P33" s="33">
        <v>8.5000000000000006E-2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11.88</v>
      </c>
      <c r="E34" s="15">
        <v>0.31</v>
      </c>
      <c r="F34" s="15">
        <v>0.31</v>
      </c>
      <c r="G34" s="15">
        <v>0.38</v>
      </c>
      <c r="H34" s="16">
        <v>0.36</v>
      </c>
      <c r="I34" s="17">
        <v>0.03</v>
      </c>
      <c r="J34" s="17">
        <v>0.03</v>
      </c>
      <c r="K34" s="17">
        <v>0.03</v>
      </c>
      <c r="L34" s="17">
        <v>0.03</v>
      </c>
      <c r="M34" s="18">
        <v>104444</v>
      </c>
      <c r="N34" s="19">
        <v>7.907</v>
      </c>
      <c r="O34" s="19">
        <v>0.114</v>
      </c>
      <c r="P34" s="19">
        <v>1.6E-2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17.64</v>
      </c>
      <c r="E35" s="22">
        <v>0.44</v>
      </c>
      <c r="F35" s="22">
        <v>0.41</v>
      </c>
      <c r="G35" s="22">
        <v>0.55000000000000004</v>
      </c>
      <c r="H35" s="23">
        <v>0.48</v>
      </c>
      <c r="I35" s="24">
        <v>5.0999999999999997E-2</v>
      </c>
      <c r="J35" s="24">
        <v>5.0999999999999997E-2</v>
      </c>
      <c r="K35" s="24">
        <v>5.0999999999999997E-2</v>
      </c>
      <c r="L35" s="24">
        <v>5.0999999999999997E-2</v>
      </c>
      <c r="M35" s="25">
        <v>104444</v>
      </c>
      <c r="N35" s="26">
        <v>11.288</v>
      </c>
      <c r="O35" s="26">
        <v>0.17599999999999999</v>
      </c>
      <c r="P35" s="26">
        <v>2.3E-2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29.52</v>
      </c>
      <c r="E36" s="22">
        <v>0.59</v>
      </c>
      <c r="F36" s="22">
        <v>0.49</v>
      </c>
      <c r="G36" s="22">
        <v>0.88</v>
      </c>
      <c r="H36" s="23">
        <v>0.73</v>
      </c>
      <c r="I36" s="24">
        <v>8.7999999999999995E-2</v>
      </c>
      <c r="J36" s="24">
        <v>8.7999999999999995E-2</v>
      </c>
      <c r="K36" s="24">
        <v>8.7999999999999995E-2</v>
      </c>
      <c r="L36" s="24">
        <v>8.7999999999999995E-2</v>
      </c>
      <c r="M36" s="25">
        <v>15517</v>
      </c>
      <c r="N36" s="26">
        <v>10.467000000000001</v>
      </c>
      <c r="O36" s="26">
        <v>0.27400000000000002</v>
      </c>
      <c r="P36" s="26">
        <v>3.7999999999999999E-2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36.6</v>
      </c>
      <c r="E37" s="22">
        <v>1.05</v>
      </c>
      <c r="F37" s="22">
        <v>1.05</v>
      </c>
      <c r="G37" s="22">
        <v>1.1299999999999999</v>
      </c>
      <c r="H37" s="23">
        <v>1.1299999999999999</v>
      </c>
      <c r="I37" s="24">
        <v>0.14699999999999999</v>
      </c>
      <c r="J37" s="24">
        <v>0.14699999999999999</v>
      </c>
      <c r="K37" s="24">
        <v>0.14699999999999999</v>
      </c>
      <c r="L37" s="24">
        <v>0.14699999999999999</v>
      </c>
      <c r="M37" s="25">
        <v>955</v>
      </c>
      <c r="N37" s="26">
        <v>11.005000000000001</v>
      </c>
      <c r="O37" s="26">
        <v>0.442</v>
      </c>
      <c r="P37" s="26">
        <v>3.4000000000000002E-2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37.08</v>
      </c>
      <c r="E38" s="22">
        <v>2.71</v>
      </c>
      <c r="F38" s="22">
        <v>2.71</v>
      </c>
      <c r="G38" s="22">
        <v>3.11</v>
      </c>
      <c r="H38" s="23">
        <v>3.11</v>
      </c>
      <c r="I38" s="24">
        <v>0.23</v>
      </c>
      <c r="J38" s="24">
        <v>0.23</v>
      </c>
      <c r="K38" s="24">
        <v>0.23</v>
      </c>
      <c r="L38" s="24">
        <v>0.23</v>
      </c>
      <c r="M38" s="25">
        <v>33</v>
      </c>
      <c r="N38" s="26">
        <v>11.951000000000001</v>
      </c>
      <c r="O38" s="26">
        <v>0.69099999999999995</v>
      </c>
      <c r="P38" s="26">
        <v>8.5000000000000006E-2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19.2</v>
      </c>
      <c r="E39" s="22">
        <v>4.26</v>
      </c>
      <c r="F39" s="22">
        <v>4.26</v>
      </c>
      <c r="G39" s="22">
        <v>4.26</v>
      </c>
      <c r="H39" s="23">
        <v>4.26</v>
      </c>
      <c r="I39" s="24">
        <v>0.23</v>
      </c>
      <c r="J39" s="24">
        <v>0.23</v>
      </c>
      <c r="K39" s="24">
        <v>0.23</v>
      </c>
      <c r="L39" s="24">
        <v>0.23</v>
      </c>
      <c r="M39" s="25">
        <v>33</v>
      </c>
      <c r="N39" s="26">
        <v>4.9459999999999997</v>
      </c>
      <c r="O39" s="26">
        <v>1.28</v>
      </c>
      <c r="P39" s="26">
        <v>8.5000000000000006E-2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2.16</v>
      </c>
      <c r="F40" s="22">
        <v>2.16</v>
      </c>
      <c r="G40" s="22">
        <v>2.16</v>
      </c>
      <c r="H40" s="23">
        <v>2.16</v>
      </c>
      <c r="I40" s="24">
        <v>0.23</v>
      </c>
      <c r="J40" s="24">
        <v>0.23</v>
      </c>
      <c r="K40" s="24">
        <v>0.23</v>
      </c>
      <c r="L40" s="24">
        <v>0.23</v>
      </c>
      <c r="M40" s="25">
        <v>33</v>
      </c>
      <c r="N40" s="26">
        <v>0</v>
      </c>
      <c r="O40" s="26">
        <v>0.69199999999999995</v>
      </c>
      <c r="P40" s="26">
        <v>8.5000000000000006E-2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19.8</v>
      </c>
      <c r="E41" s="22">
        <v>0.55000000000000004</v>
      </c>
      <c r="F41" s="22">
        <v>0.47</v>
      </c>
      <c r="G41" s="22">
        <v>0.55000000000000004</v>
      </c>
      <c r="H41" s="23">
        <v>0.47</v>
      </c>
      <c r="I41" s="24">
        <v>3.3000000000000002E-2</v>
      </c>
      <c r="J41" s="24">
        <v>3.3000000000000002E-2</v>
      </c>
      <c r="K41" s="24">
        <v>3.3000000000000002E-2</v>
      </c>
      <c r="L41" s="24">
        <v>3.3000000000000002E-2</v>
      </c>
      <c r="M41" s="25">
        <v>104444</v>
      </c>
      <c r="N41" s="26">
        <v>11.288</v>
      </c>
      <c r="O41" s="26">
        <v>0.17599999999999999</v>
      </c>
      <c r="P41" s="26">
        <v>2.3E-2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25.8</v>
      </c>
      <c r="E42" s="22">
        <v>1</v>
      </c>
      <c r="F42" s="22">
        <v>0.67</v>
      </c>
      <c r="G42" s="22">
        <v>1</v>
      </c>
      <c r="H42" s="23">
        <v>0.67</v>
      </c>
      <c r="I42" s="24">
        <v>6.6000000000000003E-2</v>
      </c>
      <c r="J42" s="24">
        <v>6.6000000000000003E-2</v>
      </c>
      <c r="K42" s="24">
        <v>6.6000000000000003E-2</v>
      </c>
      <c r="L42" s="24">
        <v>6.6000000000000003E-2</v>
      </c>
      <c r="M42" s="25">
        <v>15517</v>
      </c>
      <c r="N42" s="26">
        <v>10.467000000000001</v>
      </c>
      <c r="O42" s="26">
        <v>0.27400000000000002</v>
      </c>
      <c r="P42" s="26">
        <v>3.7999999999999999E-2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28.8</v>
      </c>
      <c r="E43" s="22">
        <v>1.23</v>
      </c>
      <c r="F43" s="22">
        <v>0.7</v>
      </c>
      <c r="G43" s="22">
        <v>1.23</v>
      </c>
      <c r="H43" s="23">
        <v>0.7</v>
      </c>
      <c r="I43" s="24">
        <v>0.108</v>
      </c>
      <c r="J43" s="24">
        <v>0.108</v>
      </c>
      <c r="K43" s="24">
        <v>0.108</v>
      </c>
      <c r="L43" s="24">
        <v>0.108</v>
      </c>
      <c r="M43" s="25">
        <v>955</v>
      </c>
      <c r="N43" s="26">
        <v>11.005000000000001</v>
      </c>
      <c r="O43" s="26">
        <v>0.442</v>
      </c>
      <c r="P43" s="26">
        <v>3.4000000000000002E-2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37.799999999999997</v>
      </c>
      <c r="E44" s="22">
        <v>1.69</v>
      </c>
      <c r="F44" s="22">
        <v>1.01</v>
      </c>
      <c r="G44" s="22">
        <v>1.69</v>
      </c>
      <c r="H44" s="23">
        <v>1.01</v>
      </c>
      <c r="I44" s="24">
        <v>0.16700000000000001</v>
      </c>
      <c r="J44" s="24">
        <v>0.16700000000000001</v>
      </c>
      <c r="K44" s="24">
        <v>0.16700000000000001</v>
      </c>
      <c r="L44" s="24">
        <v>0.16700000000000001</v>
      </c>
      <c r="M44" s="25">
        <v>33</v>
      </c>
      <c r="N44" s="26">
        <v>11.951000000000001</v>
      </c>
      <c r="O44" s="26">
        <v>0.69099999999999995</v>
      </c>
      <c r="P44" s="26">
        <v>8.5000000000000006E-2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19.2</v>
      </c>
      <c r="E45" s="22">
        <v>3.19</v>
      </c>
      <c r="F45" s="22">
        <v>3.19</v>
      </c>
      <c r="G45" s="22">
        <v>3.19</v>
      </c>
      <c r="H45" s="23">
        <v>3.19</v>
      </c>
      <c r="I45" s="24">
        <v>0.16700000000000001</v>
      </c>
      <c r="J45" s="24">
        <v>0.16700000000000001</v>
      </c>
      <c r="K45" s="24">
        <v>0.16700000000000001</v>
      </c>
      <c r="L45" s="24">
        <v>0.16700000000000001</v>
      </c>
      <c r="M45" s="25">
        <v>33</v>
      </c>
      <c r="N45" s="26">
        <v>4.9459999999999997</v>
      </c>
      <c r="O45" s="26">
        <v>1.28</v>
      </c>
      <c r="P45" s="26">
        <v>8.5000000000000006E-2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2.34</v>
      </c>
      <c r="F46" s="29">
        <v>2.34</v>
      </c>
      <c r="G46" s="29">
        <v>2.34</v>
      </c>
      <c r="H46" s="30">
        <v>2.34</v>
      </c>
      <c r="I46" s="31">
        <v>0.16700000000000001</v>
      </c>
      <c r="J46" s="31">
        <v>0.16700000000000001</v>
      </c>
      <c r="K46" s="31">
        <v>0.16700000000000001</v>
      </c>
      <c r="L46" s="31">
        <v>0.16700000000000001</v>
      </c>
      <c r="M46" s="32">
        <v>33</v>
      </c>
      <c r="N46" s="33">
        <v>0</v>
      </c>
      <c r="O46" s="33">
        <v>0.69199999999999995</v>
      </c>
      <c r="P46" s="33">
        <v>8.5000000000000006E-2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19.2</v>
      </c>
      <c r="E47" s="22">
        <v>0.28999999999999998</v>
      </c>
      <c r="F47" s="22">
        <v>0.21</v>
      </c>
      <c r="G47" s="22">
        <v>0.28999999999999998</v>
      </c>
      <c r="H47" s="23">
        <v>0.21</v>
      </c>
      <c r="I47" s="24">
        <v>7.0000000000000007E-2</v>
      </c>
      <c r="J47" s="24">
        <v>7.0000000000000007E-2</v>
      </c>
      <c r="K47" s="24">
        <v>7.0000000000000007E-2</v>
      </c>
      <c r="L47" s="24">
        <v>7.0000000000000007E-2</v>
      </c>
      <c r="M47" s="25">
        <v>104444</v>
      </c>
      <c r="N47" s="26">
        <v>7.907</v>
      </c>
      <c r="O47" s="26">
        <v>0.114</v>
      </c>
      <c r="P47" s="26">
        <v>1.6E-2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23.16</v>
      </c>
      <c r="E48" s="22">
        <v>0.54</v>
      </c>
      <c r="F48" s="22">
        <v>0.41</v>
      </c>
      <c r="G48" s="22">
        <v>0.54</v>
      </c>
      <c r="H48" s="23">
        <v>0.41</v>
      </c>
      <c r="I48" s="24">
        <v>0.113</v>
      </c>
      <c r="J48" s="24">
        <v>0.113</v>
      </c>
      <c r="K48" s="24">
        <v>0.113</v>
      </c>
      <c r="L48" s="24">
        <v>0.113</v>
      </c>
      <c r="M48" s="25">
        <v>104444</v>
      </c>
      <c r="N48" s="26">
        <v>11.288</v>
      </c>
      <c r="O48" s="26">
        <v>0.17599999999999999</v>
      </c>
      <c r="P48" s="26">
        <v>2.3E-2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28.56</v>
      </c>
      <c r="E49" s="22">
        <v>0.8</v>
      </c>
      <c r="F49" s="22">
        <v>0.65</v>
      </c>
      <c r="G49" s="22">
        <v>0.8</v>
      </c>
      <c r="H49" s="23">
        <v>0.65</v>
      </c>
      <c r="I49" s="24">
        <v>0.12</v>
      </c>
      <c r="J49" s="24">
        <v>0.12</v>
      </c>
      <c r="K49" s="24">
        <v>0.12</v>
      </c>
      <c r="L49" s="24">
        <v>0.12</v>
      </c>
      <c r="M49" s="25">
        <v>15517</v>
      </c>
      <c r="N49" s="26">
        <v>10.467000000000001</v>
      </c>
      <c r="O49" s="26">
        <v>0.27400000000000002</v>
      </c>
      <c r="P49" s="26">
        <v>3.7999999999999999E-2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31.32</v>
      </c>
      <c r="E50" s="22">
        <v>1.4</v>
      </c>
      <c r="F50" s="22">
        <v>1.18</v>
      </c>
      <c r="G50" s="22">
        <v>1.4</v>
      </c>
      <c r="H50" s="23">
        <v>1.18</v>
      </c>
      <c r="I50" s="24">
        <v>0.19600000000000001</v>
      </c>
      <c r="J50" s="24">
        <v>0.19600000000000001</v>
      </c>
      <c r="K50" s="24">
        <v>0.19600000000000001</v>
      </c>
      <c r="L50" s="24">
        <v>0.19600000000000001</v>
      </c>
      <c r="M50" s="25">
        <v>955</v>
      </c>
      <c r="N50" s="26">
        <v>11.005000000000001</v>
      </c>
      <c r="O50" s="26">
        <v>0.442</v>
      </c>
      <c r="P50" s="26">
        <v>3.4000000000000002E-2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38.04</v>
      </c>
      <c r="E51" s="22">
        <v>1.99</v>
      </c>
      <c r="F51" s="22">
        <v>1.99</v>
      </c>
      <c r="G51" s="22">
        <v>1.99</v>
      </c>
      <c r="H51" s="23">
        <v>1.99</v>
      </c>
      <c r="I51" s="24">
        <v>0.218</v>
      </c>
      <c r="J51" s="24">
        <v>0.218</v>
      </c>
      <c r="K51" s="24">
        <v>0.218</v>
      </c>
      <c r="L51" s="24">
        <v>0.218</v>
      </c>
      <c r="M51" s="25">
        <v>33</v>
      </c>
      <c r="N51" s="26">
        <v>11.951000000000001</v>
      </c>
      <c r="O51" s="26">
        <v>0.69099999999999995</v>
      </c>
      <c r="P51" s="26">
        <v>8.5000000000000006E-2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22.2</v>
      </c>
      <c r="E52" s="22">
        <v>3.86</v>
      </c>
      <c r="F52" s="22">
        <v>3.86</v>
      </c>
      <c r="G52" s="22">
        <v>3.86</v>
      </c>
      <c r="H52" s="23">
        <v>3.86</v>
      </c>
      <c r="I52" s="24">
        <v>0.218</v>
      </c>
      <c r="J52" s="24">
        <v>0.218</v>
      </c>
      <c r="K52" s="24">
        <v>0.218</v>
      </c>
      <c r="L52" s="24">
        <v>0.218</v>
      </c>
      <c r="M52" s="25">
        <v>33</v>
      </c>
      <c r="N52" s="26">
        <v>4.9459999999999997</v>
      </c>
      <c r="O52" s="26">
        <v>1.28</v>
      </c>
      <c r="P52" s="26">
        <v>8.5000000000000006E-2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2.56</v>
      </c>
      <c r="F53" s="22">
        <v>1.5</v>
      </c>
      <c r="G53" s="22">
        <v>2.56</v>
      </c>
      <c r="H53" s="23">
        <v>1.5</v>
      </c>
      <c r="I53" s="24">
        <v>0.218</v>
      </c>
      <c r="J53" s="24">
        <v>0.218</v>
      </c>
      <c r="K53" s="24">
        <v>0.218</v>
      </c>
      <c r="L53" s="24">
        <v>0.218</v>
      </c>
      <c r="M53" s="25">
        <v>33</v>
      </c>
      <c r="N53" s="26">
        <v>0</v>
      </c>
      <c r="O53" s="26">
        <v>0.69199999999999995</v>
      </c>
      <c r="P53" s="26">
        <v>8.5000000000000006E-2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19.2</v>
      </c>
      <c r="E54" s="15">
        <v>0.35</v>
      </c>
      <c r="F54" s="15">
        <v>0.35</v>
      </c>
      <c r="G54" s="15">
        <v>0.35</v>
      </c>
      <c r="H54" s="16">
        <v>0.35</v>
      </c>
      <c r="I54" s="17">
        <v>4.7E-2</v>
      </c>
      <c r="J54" s="17">
        <v>4.7E-2</v>
      </c>
      <c r="K54" s="17">
        <v>4.7E-2</v>
      </c>
      <c r="L54" s="17">
        <v>4.7E-2</v>
      </c>
      <c r="M54" s="35">
        <v>104444</v>
      </c>
      <c r="N54" s="19">
        <v>7.907</v>
      </c>
      <c r="O54" s="19">
        <v>0.114</v>
      </c>
      <c r="P54" s="19">
        <v>1.6E-2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26.4</v>
      </c>
      <c r="E55" s="22">
        <v>0.75</v>
      </c>
      <c r="F55" s="22">
        <v>0.75</v>
      </c>
      <c r="G55" s="22">
        <v>0.75</v>
      </c>
      <c r="H55" s="23">
        <v>0.75</v>
      </c>
      <c r="I55" s="24">
        <v>5.8000000000000003E-2</v>
      </c>
      <c r="J55" s="24">
        <v>5.8000000000000003E-2</v>
      </c>
      <c r="K55" s="24">
        <v>5.8000000000000003E-2</v>
      </c>
      <c r="L55" s="24">
        <v>5.8000000000000003E-2</v>
      </c>
      <c r="M55" s="37">
        <v>104444</v>
      </c>
      <c r="N55" s="26">
        <v>11.288</v>
      </c>
      <c r="O55" s="26">
        <v>0.17599999999999999</v>
      </c>
      <c r="P55" s="26">
        <v>2.3E-2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35.28</v>
      </c>
      <c r="E56" s="22">
        <v>1.0900000000000001</v>
      </c>
      <c r="F56" s="22">
        <v>1.0900000000000001</v>
      </c>
      <c r="G56" s="22">
        <v>1.0900000000000001</v>
      </c>
      <c r="H56" s="23">
        <v>1.0900000000000001</v>
      </c>
      <c r="I56" s="24">
        <v>9.8000000000000004E-2</v>
      </c>
      <c r="J56" s="24">
        <v>9.8000000000000004E-2</v>
      </c>
      <c r="K56" s="24">
        <v>9.8000000000000004E-2</v>
      </c>
      <c r="L56" s="24">
        <v>9.8000000000000004E-2</v>
      </c>
      <c r="M56" s="37">
        <v>15517</v>
      </c>
      <c r="N56" s="26">
        <v>10.467000000000001</v>
      </c>
      <c r="O56" s="26">
        <v>0.27400000000000002</v>
      </c>
      <c r="P56" s="26">
        <v>3.7999999999999999E-2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37.08</v>
      </c>
      <c r="E57" s="22">
        <v>2.2000000000000002</v>
      </c>
      <c r="F57" s="22">
        <v>1.41</v>
      </c>
      <c r="G57" s="22">
        <v>2.2000000000000002</v>
      </c>
      <c r="H57" s="23">
        <v>1.41</v>
      </c>
      <c r="I57" s="24">
        <v>0.13900000000000001</v>
      </c>
      <c r="J57" s="24">
        <v>0.13900000000000001</v>
      </c>
      <c r="K57" s="24">
        <v>0.13900000000000001</v>
      </c>
      <c r="L57" s="24">
        <v>0.13900000000000001</v>
      </c>
      <c r="M57" s="37">
        <v>955</v>
      </c>
      <c r="N57" s="26">
        <v>11.005000000000001</v>
      </c>
      <c r="O57" s="26">
        <v>0.442</v>
      </c>
      <c r="P57" s="26">
        <v>3.4000000000000002E-2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1.99</v>
      </c>
      <c r="F58" s="22">
        <v>1.34</v>
      </c>
      <c r="G58" s="22">
        <v>1.99</v>
      </c>
      <c r="H58" s="23">
        <v>1.34</v>
      </c>
      <c r="I58" s="24">
        <v>0.13900000000000001</v>
      </c>
      <c r="J58" s="24">
        <v>0.13900000000000001</v>
      </c>
      <c r="K58" s="24">
        <v>0.13900000000000001</v>
      </c>
      <c r="L58" s="24">
        <v>0.13900000000000001</v>
      </c>
      <c r="M58" s="37">
        <v>955</v>
      </c>
      <c r="N58" s="26">
        <v>11.005000000000001</v>
      </c>
      <c r="O58" s="26">
        <v>0.442</v>
      </c>
      <c r="P58" s="26">
        <v>3.4000000000000002E-2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38.28</v>
      </c>
      <c r="E59" s="22">
        <v>3.63</v>
      </c>
      <c r="F59" s="22">
        <v>3.01</v>
      </c>
      <c r="G59" s="22">
        <v>3.63</v>
      </c>
      <c r="H59" s="23">
        <v>3.01</v>
      </c>
      <c r="I59" s="24">
        <v>0.23799999999999999</v>
      </c>
      <c r="J59" s="24">
        <v>0.23799999999999999</v>
      </c>
      <c r="K59" s="24">
        <v>0.23799999999999999</v>
      </c>
      <c r="L59" s="24">
        <v>0.23799999999999999</v>
      </c>
      <c r="M59" s="37">
        <v>33</v>
      </c>
      <c r="N59" s="26">
        <v>11.951000000000001</v>
      </c>
      <c r="O59" s="26">
        <v>0.69099999999999995</v>
      </c>
      <c r="P59" s="26">
        <v>8.5000000000000006E-2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22.56</v>
      </c>
      <c r="E60" s="22">
        <v>4.84</v>
      </c>
      <c r="F60" s="22">
        <v>4.84</v>
      </c>
      <c r="G60" s="22">
        <v>4.84</v>
      </c>
      <c r="H60" s="23">
        <v>4.84</v>
      </c>
      <c r="I60" s="24">
        <v>0.23799999999999999</v>
      </c>
      <c r="J60" s="24">
        <v>0.23799999999999999</v>
      </c>
      <c r="K60" s="24">
        <v>0.23799999999999999</v>
      </c>
      <c r="L60" s="24">
        <v>0.23799999999999999</v>
      </c>
      <c r="M60" s="37">
        <v>33</v>
      </c>
      <c r="N60" s="26">
        <v>4.9459999999999997</v>
      </c>
      <c r="O60" s="26">
        <v>1.28</v>
      </c>
      <c r="P60" s="26">
        <v>8.5000000000000006E-2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3.82</v>
      </c>
      <c r="F61" s="22">
        <v>2.21</v>
      </c>
      <c r="G61" s="22">
        <v>3.82</v>
      </c>
      <c r="H61" s="23">
        <v>2.21</v>
      </c>
      <c r="I61" s="24">
        <v>0.23799999999999999</v>
      </c>
      <c r="J61" s="24">
        <v>0.23799999999999999</v>
      </c>
      <c r="K61" s="24">
        <v>0.23799999999999999</v>
      </c>
      <c r="L61" s="24">
        <v>0.23799999999999999</v>
      </c>
      <c r="M61" s="37">
        <v>33</v>
      </c>
      <c r="N61" s="26">
        <v>0</v>
      </c>
      <c r="O61" s="26">
        <v>0.69199999999999995</v>
      </c>
      <c r="P61" s="26">
        <v>8.5000000000000006E-2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22.56</v>
      </c>
      <c r="E62" s="22">
        <v>5.45</v>
      </c>
      <c r="F62" s="22">
        <v>2.74</v>
      </c>
      <c r="G62" s="22">
        <v>5.45</v>
      </c>
      <c r="H62" s="23">
        <v>2.74</v>
      </c>
      <c r="I62" s="24">
        <v>0.23799999999999999</v>
      </c>
      <c r="J62" s="24">
        <v>0.23799999999999999</v>
      </c>
      <c r="K62" s="24">
        <v>0.23799999999999999</v>
      </c>
      <c r="L62" s="24">
        <v>0.23799999999999999</v>
      </c>
      <c r="M62" s="37">
        <v>33</v>
      </c>
      <c r="N62" s="26">
        <v>4.9459999999999997</v>
      </c>
      <c r="O62" s="26">
        <v>1.28</v>
      </c>
      <c r="P62" s="26">
        <v>8.5000000000000006E-2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25.2</v>
      </c>
      <c r="E63" s="22">
        <v>0.77</v>
      </c>
      <c r="F63" s="22">
        <v>0.77</v>
      </c>
      <c r="G63" s="22">
        <v>0.77</v>
      </c>
      <c r="H63" s="23">
        <v>0.77</v>
      </c>
      <c r="I63" s="24">
        <v>0.106</v>
      </c>
      <c r="J63" s="24">
        <v>0.106</v>
      </c>
      <c r="K63" s="24">
        <v>0.106</v>
      </c>
      <c r="L63" s="24">
        <v>0.106</v>
      </c>
      <c r="M63" s="37">
        <v>15517</v>
      </c>
      <c r="N63" s="26">
        <v>10.467000000000001</v>
      </c>
      <c r="O63" s="26">
        <v>0.27400000000000002</v>
      </c>
      <c r="P63" s="26">
        <v>3.7999999999999999E-2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26.28</v>
      </c>
      <c r="E64" s="22">
        <v>1.66</v>
      </c>
      <c r="F64" s="22">
        <v>1.01</v>
      </c>
      <c r="G64" s="22">
        <v>1.66</v>
      </c>
      <c r="H64" s="23">
        <v>1.01</v>
      </c>
      <c r="I64" s="24">
        <v>0.13800000000000001</v>
      </c>
      <c r="J64" s="24">
        <v>0.13800000000000001</v>
      </c>
      <c r="K64" s="24">
        <v>0.13800000000000001</v>
      </c>
      <c r="L64" s="24">
        <v>0.13800000000000001</v>
      </c>
      <c r="M64" s="37">
        <v>955</v>
      </c>
      <c r="N64" s="26">
        <v>11.005000000000001</v>
      </c>
      <c r="O64" s="26">
        <v>0.442</v>
      </c>
      <c r="P64" s="26">
        <v>3.4000000000000002E-2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27</v>
      </c>
      <c r="E65" s="22">
        <v>2.95</v>
      </c>
      <c r="F65" s="22">
        <v>2.21</v>
      </c>
      <c r="G65" s="22">
        <v>2.95</v>
      </c>
      <c r="H65" s="23">
        <v>2.21</v>
      </c>
      <c r="I65" s="24">
        <v>0.28100000000000003</v>
      </c>
      <c r="J65" s="24">
        <v>0.28100000000000003</v>
      </c>
      <c r="K65" s="24">
        <v>0.28100000000000003</v>
      </c>
      <c r="L65" s="24">
        <v>0.28100000000000003</v>
      </c>
      <c r="M65" s="37">
        <v>33</v>
      </c>
      <c r="N65" s="26">
        <v>11.951000000000001</v>
      </c>
      <c r="O65" s="26">
        <v>0.69099999999999995</v>
      </c>
      <c r="P65" s="26">
        <v>8.5000000000000006E-2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22.32</v>
      </c>
      <c r="E66" s="22">
        <v>3</v>
      </c>
      <c r="F66" s="22">
        <v>3</v>
      </c>
      <c r="G66" s="22">
        <v>3</v>
      </c>
      <c r="H66" s="23">
        <v>3</v>
      </c>
      <c r="I66" s="24">
        <v>0.28100000000000003</v>
      </c>
      <c r="J66" s="24">
        <v>0.28100000000000003</v>
      </c>
      <c r="K66" s="24">
        <v>0.28100000000000003</v>
      </c>
      <c r="L66" s="24">
        <v>0.28100000000000003</v>
      </c>
      <c r="M66" s="37">
        <v>33</v>
      </c>
      <c r="N66" s="26">
        <v>4.9459999999999997</v>
      </c>
      <c r="O66" s="26">
        <v>1.28</v>
      </c>
      <c r="P66" s="26">
        <v>8.5000000000000006E-2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2.82</v>
      </c>
      <c r="F67" s="22">
        <v>1.8</v>
      </c>
      <c r="G67" s="22">
        <v>2.82</v>
      </c>
      <c r="H67" s="23">
        <v>1.8</v>
      </c>
      <c r="I67" s="24">
        <v>0.28100000000000003</v>
      </c>
      <c r="J67" s="24">
        <v>0.28100000000000003</v>
      </c>
      <c r="K67" s="24">
        <v>0.28100000000000003</v>
      </c>
      <c r="L67" s="24">
        <v>0.28100000000000003</v>
      </c>
      <c r="M67" s="37">
        <v>33</v>
      </c>
      <c r="N67" s="26">
        <v>0</v>
      </c>
      <c r="O67" s="26">
        <v>0.69199999999999995</v>
      </c>
      <c r="P67" s="26">
        <v>8.5000000000000006E-2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22.32</v>
      </c>
      <c r="E68" s="29">
        <v>3.5</v>
      </c>
      <c r="F68" s="29">
        <v>1.7</v>
      </c>
      <c r="G68" s="29">
        <v>3.5</v>
      </c>
      <c r="H68" s="30">
        <v>1.7</v>
      </c>
      <c r="I68" s="24">
        <v>0.28100000000000003</v>
      </c>
      <c r="J68" s="24">
        <v>0.28100000000000003</v>
      </c>
      <c r="K68" s="24">
        <v>0.28100000000000003</v>
      </c>
      <c r="L68" s="24">
        <v>0.28100000000000003</v>
      </c>
      <c r="M68" s="39">
        <v>33</v>
      </c>
      <c r="N68" s="33">
        <v>4.9459999999999997</v>
      </c>
      <c r="O68" s="33">
        <v>1.28</v>
      </c>
      <c r="P68" s="33">
        <v>8.5000000000000006E-2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22.32</v>
      </c>
      <c r="E69" s="15">
        <v>0.35</v>
      </c>
      <c r="F69" s="15">
        <v>0.25</v>
      </c>
      <c r="G69" s="15">
        <v>0.35</v>
      </c>
      <c r="H69" s="16">
        <v>0.25</v>
      </c>
      <c r="I69" s="17">
        <v>6.2E-2</v>
      </c>
      <c r="J69" s="17">
        <v>6.2E-2</v>
      </c>
      <c r="K69" s="17">
        <v>6.2E-2</v>
      </c>
      <c r="L69" s="17">
        <v>6.2E-2</v>
      </c>
      <c r="M69" s="40">
        <v>104444</v>
      </c>
      <c r="N69" s="19">
        <v>7.907</v>
      </c>
      <c r="O69" s="19">
        <v>0.114</v>
      </c>
      <c r="P69" s="19">
        <v>1.6E-2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29.16</v>
      </c>
      <c r="E70" s="22">
        <v>0.49</v>
      </c>
      <c r="F70" s="22">
        <v>0.32</v>
      </c>
      <c r="G70" s="22">
        <v>0.49</v>
      </c>
      <c r="H70" s="23">
        <v>0.32</v>
      </c>
      <c r="I70" s="24">
        <v>0.1</v>
      </c>
      <c r="J70" s="24">
        <v>0.1</v>
      </c>
      <c r="K70" s="24">
        <v>0.1</v>
      </c>
      <c r="L70" s="24">
        <v>0.1</v>
      </c>
      <c r="M70" s="41">
        <v>104444</v>
      </c>
      <c r="N70" s="26">
        <v>11.288</v>
      </c>
      <c r="O70" s="26">
        <v>0.17599999999999999</v>
      </c>
      <c r="P70" s="26">
        <v>2.3E-2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35.520000000000003</v>
      </c>
      <c r="E71" s="22">
        <v>0.96</v>
      </c>
      <c r="F71" s="22">
        <v>0.69</v>
      </c>
      <c r="G71" s="22">
        <v>0.96</v>
      </c>
      <c r="H71" s="23">
        <v>0.69</v>
      </c>
      <c r="I71" s="24">
        <v>0.13</v>
      </c>
      <c r="J71" s="24">
        <v>0.13</v>
      </c>
      <c r="K71" s="24">
        <v>0.13</v>
      </c>
      <c r="L71" s="24">
        <v>0.13</v>
      </c>
      <c r="M71" s="41">
        <v>15517</v>
      </c>
      <c r="N71" s="26">
        <v>10.467000000000001</v>
      </c>
      <c r="O71" s="26">
        <v>0.27400000000000002</v>
      </c>
      <c r="P71" s="26">
        <v>3.7999999999999999E-2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36</v>
      </c>
      <c r="E72" s="22">
        <v>1.58</v>
      </c>
      <c r="F72" s="22">
        <v>1.1399999999999999</v>
      </c>
      <c r="G72" s="22">
        <v>1.58</v>
      </c>
      <c r="H72" s="23">
        <v>1.1399999999999999</v>
      </c>
      <c r="I72" s="24">
        <v>0.16500000000000001</v>
      </c>
      <c r="J72" s="24">
        <v>0.16500000000000001</v>
      </c>
      <c r="K72" s="24">
        <v>0.16500000000000001</v>
      </c>
      <c r="L72" s="24">
        <v>0.16500000000000001</v>
      </c>
      <c r="M72" s="41">
        <v>955</v>
      </c>
      <c r="N72" s="26">
        <v>11.005000000000001</v>
      </c>
      <c r="O72" s="26">
        <v>0.442</v>
      </c>
      <c r="P72" s="26">
        <v>3.4000000000000002E-2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35.880000000000003</v>
      </c>
      <c r="E73" s="22">
        <v>2.0499999999999998</v>
      </c>
      <c r="F73" s="22">
        <v>1.45</v>
      </c>
      <c r="G73" s="22">
        <v>2.0499999999999998</v>
      </c>
      <c r="H73" s="23">
        <v>1.45</v>
      </c>
      <c r="I73" s="24">
        <v>0.20599999999999999</v>
      </c>
      <c r="J73" s="24">
        <v>0.20599999999999999</v>
      </c>
      <c r="K73" s="24">
        <v>0.20599999999999999</v>
      </c>
      <c r="L73" s="24">
        <v>0.20599999999999999</v>
      </c>
      <c r="M73" s="41">
        <v>33</v>
      </c>
      <c r="N73" s="26">
        <v>11.951000000000001</v>
      </c>
      <c r="O73" s="26">
        <v>0.69099999999999995</v>
      </c>
      <c r="P73" s="26">
        <v>8.5000000000000006E-2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19.2</v>
      </c>
      <c r="E74" s="22">
        <v>3.65</v>
      </c>
      <c r="F74" s="22">
        <v>3.65</v>
      </c>
      <c r="G74" s="22">
        <v>3.65</v>
      </c>
      <c r="H74" s="23">
        <v>3.65</v>
      </c>
      <c r="I74" s="24">
        <v>0.20599999999999999</v>
      </c>
      <c r="J74" s="24">
        <v>0.20599999999999999</v>
      </c>
      <c r="K74" s="24">
        <v>0.20599999999999999</v>
      </c>
      <c r="L74" s="24">
        <v>0.20599999999999999</v>
      </c>
      <c r="M74" s="41">
        <v>33</v>
      </c>
      <c r="N74" s="26">
        <v>4.9459999999999997</v>
      </c>
      <c r="O74" s="26">
        <v>1.28</v>
      </c>
      <c r="P74" s="26">
        <v>8.5000000000000006E-2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3.89</v>
      </c>
      <c r="F75" s="22">
        <v>2.72</v>
      </c>
      <c r="G75" s="22">
        <v>3.89</v>
      </c>
      <c r="H75" s="23">
        <v>2.72</v>
      </c>
      <c r="I75" s="24">
        <v>0.20599999999999999</v>
      </c>
      <c r="J75" s="24">
        <v>0.20599999999999999</v>
      </c>
      <c r="K75" s="24">
        <v>0.20599999999999999</v>
      </c>
      <c r="L75" s="24">
        <v>0.20599999999999999</v>
      </c>
      <c r="M75" s="41">
        <v>33</v>
      </c>
      <c r="N75" s="26">
        <v>0</v>
      </c>
      <c r="O75" s="26">
        <v>0.69199999999999995</v>
      </c>
      <c r="P75" s="26">
        <v>8.5000000000000006E-2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19.2</v>
      </c>
      <c r="E76" s="22">
        <v>4.24</v>
      </c>
      <c r="F76" s="22">
        <v>2.64</v>
      </c>
      <c r="G76" s="22">
        <v>4.24</v>
      </c>
      <c r="H76" s="23">
        <v>2.64</v>
      </c>
      <c r="I76" s="24">
        <v>0.20599999999999999</v>
      </c>
      <c r="J76" s="24">
        <v>0.20599999999999999</v>
      </c>
      <c r="K76" s="24">
        <v>0.20599999999999999</v>
      </c>
      <c r="L76" s="24">
        <v>0.20599999999999999</v>
      </c>
      <c r="M76" s="41">
        <v>33</v>
      </c>
      <c r="N76" s="26">
        <v>4.9459999999999997</v>
      </c>
      <c r="O76" s="26">
        <v>1.28</v>
      </c>
      <c r="P76" s="26">
        <v>8.5000000000000006E-2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17.64</v>
      </c>
      <c r="E77" s="22">
        <v>1.07</v>
      </c>
      <c r="F77" s="22">
        <v>0.79</v>
      </c>
      <c r="G77" s="22">
        <v>1.07</v>
      </c>
      <c r="H77" s="23">
        <v>0.79</v>
      </c>
      <c r="I77" s="24">
        <v>5.8000000000000003E-2</v>
      </c>
      <c r="J77" s="24">
        <v>5.8000000000000003E-2</v>
      </c>
      <c r="K77" s="24">
        <v>5.8000000000000003E-2</v>
      </c>
      <c r="L77" s="24">
        <v>5.8000000000000003E-2</v>
      </c>
      <c r="M77" s="41">
        <v>104444</v>
      </c>
      <c r="N77" s="26">
        <v>11.288</v>
      </c>
      <c r="O77" s="26">
        <v>0.17599999999999999</v>
      </c>
      <c r="P77" s="26">
        <v>2.3E-2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24.48</v>
      </c>
      <c r="E78" s="22">
        <v>1.27</v>
      </c>
      <c r="F78" s="22">
        <v>0.97</v>
      </c>
      <c r="G78" s="22">
        <v>1.27</v>
      </c>
      <c r="H78" s="23">
        <v>0.97</v>
      </c>
      <c r="I78" s="24">
        <v>7.4999999999999997E-2</v>
      </c>
      <c r="J78" s="24">
        <v>7.4999999999999997E-2</v>
      </c>
      <c r="K78" s="24">
        <v>7.4999999999999997E-2</v>
      </c>
      <c r="L78" s="24">
        <v>7.4999999999999997E-2</v>
      </c>
      <c r="M78" s="41">
        <v>15517</v>
      </c>
      <c r="N78" s="26">
        <v>10.467000000000001</v>
      </c>
      <c r="O78" s="26">
        <v>0.27400000000000002</v>
      </c>
      <c r="P78" s="26">
        <v>3.7999999999999999E-2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31.32</v>
      </c>
      <c r="E79" s="22">
        <v>1.67</v>
      </c>
      <c r="F79" s="22">
        <v>1.27</v>
      </c>
      <c r="G79" s="22">
        <v>1.67</v>
      </c>
      <c r="H79" s="23">
        <v>1.27</v>
      </c>
      <c r="I79" s="24">
        <v>0.156</v>
      </c>
      <c r="J79" s="24">
        <v>0.156</v>
      </c>
      <c r="K79" s="24">
        <v>0.156</v>
      </c>
      <c r="L79" s="24">
        <v>0.156</v>
      </c>
      <c r="M79" s="41">
        <v>955</v>
      </c>
      <c r="N79" s="26">
        <v>11.005000000000001</v>
      </c>
      <c r="O79" s="26">
        <v>0.442</v>
      </c>
      <c r="P79" s="26">
        <v>3.4000000000000002E-2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40.32</v>
      </c>
      <c r="E80" s="22">
        <v>2.74</v>
      </c>
      <c r="F80" s="22">
        <v>2.0299999999999998</v>
      </c>
      <c r="G80" s="22">
        <v>2.74</v>
      </c>
      <c r="H80" s="23">
        <v>2.0299999999999998</v>
      </c>
      <c r="I80" s="24">
        <v>0.222</v>
      </c>
      <c r="J80" s="24">
        <v>0.222</v>
      </c>
      <c r="K80" s="24">
        <v>0.222</v>
      </c>
      <c r="L80" s="24">
        <v>0.222</v>
      </c>
      <c r="M80" s="41">
        <v>33</v>
      </c>
      <c r="N80" s="26">
        <v>11.951000000000001</v>
      </c>
      <c r="O80" s="26">
        <v>0.69099999999999995</v>
      </c>
      <c r="P80" s="26">
        <v>8.5000000000000006E-2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19.2</v>
      </c>
      <c r="E81" s="22">
        <v>4.09</v>
      </c>
      <c r="F81" s="22">
        <v>4.09</v>
      </c>
      <c r="G81" s="22">
        <v>4.09</v>
      </c>
      <c r="H81" s="23">
        <v>4.09</v>
      </c>
      <c r="I81" s="24">
        <v>0.222</v>
      </c>
      <c r="J81" s="24">
        <v>0.222</v>
      </c>
      <c r="K81" s="24">
        <v>0.222</v>
      </c>
      <c r="L81" s="24">
        <v>0.222</v>
      </c>
      <c r="M81" s="41">
        <v>33</v>
      </c>
      <c r="N81" s="26">
        <v>4.9459999999999997</v>
      </c>
      <c r="O81" s="26">
        <v>1.28</v>
      </c>
      <c r="P81" s="26">
        <v>8.5000000000000006E-2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2.0299999999999998</v>
      </c>
      <c r="F82" s="29">
        <v>2.0299999999999998</v>
      </c>
      <c r="G82" s="29">
        <v>2.0299999999999998</v>
      </c>
      <c r="H82" s="30">
        <v>2.0299999999999998</v>
      </c>
      <c r="I82" s="31">
        <v>0.222</v>
      </c>
      <c r="J82" s="31">
        <v>0.222</v>
      </c>
      <c r="K82" s="31">
        <v>0.222</v>
      </c>
      <c r="L82" s="31">
        <v>0.222</v>
      </c>
      <c r="M82" s="42">
        <v>33</v>
      </c>
      <c r="N82" s="33">
        <v>0</v>
      </c>
      <c r="O82" s="33">
        <v>0.69199999999999995</v>
      </c>
      <c r="P82" s="33">
        <v>8.5000000000000006E-2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14.4</v>
      </c>
      <c r="E83" s="15">
        <v>0.45</v>
      </c>
      <c r="F83" s="15">
        <v>0.35</v>
      </c>
      <c r="G83" s="15">
        <v>0.49</v>
      </c>
      <c r="H83" s="16">
        <v>0.36</v>
      </c>
      <c r="I83" s="17">
        <v>4.3999999999999997E-2</v>
      </c>
      <c r="J83" s="17">
        <v>4.3999999999999997E-2</v>
      </c>
      <c r="K83" s="17">
        <v>4.3999999999999997E-2</v>
      </c>
      <c r="L83" s="17">
        <v>4.3999999999999997E-2</v>
      </c>
      <c r="M83" s="40">
        <v>104444</v>
      </c>
      <c r="N83" s="19">
        <v>7.907</v>
      </c>
      <c r="O83" s="19">
        <v>0.114</v>
      </c>
      <c r="P83" s="19">
        <v>1.6E-2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17.52</v>
      </c>
      <c r="E84" s="22">
        <v>0.61</v>
      </c>
      <c r="F84" s="22">
        <v>0.53</v>
      </c>
      <c r="G84" s="22">
        <v>0.64</v>
      </c>
      <c r="H84" s="23">
        <v>0.6</v>
      </c>
      <c r="I84" s="24">
        <v>0.06</v>
      </c>
      <c r="J84" s="24">
        <v>0.06</v>
      </c>
      <c r="K84" s="24">
        <v>0.06</v>
      </c>
      <c r="L84" s="24">
        <v>0.06</v>
      </c>
      <c r="M84" s="41">
        <v>104444</v>
      </c>
      <c r="N84" s="26">
        <v>11.288</v>
      </c>
      <c r="O84" s="26">
        <v>0.17599999999999999</v>
      </c>
      <c r="P84" s="26">
        <v>2.3E-2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22.68</v>
      </c>
      <c r="E85" s="22">
        <v>0.92</v>
      </c>
      <c r="F85" s="22">
        <v>0.71</v>
      </c>
      <c r="G85" s="22">
        <v>1</v>
      </c>
      <c r="H85" s="23">
        <v>0.87</v>
      </c>
      <c r="I85" s="24">
        <v>9.0999999999999998E-2</v>
      </c>
      <c r="J85" s="24">
        <v>9.0999999999999998E-2</v>
      </c>
      <c r="K85" s="24">
        <v>9.0999999999999998E-2</v>
      </c>
      <c r="L85" s="24">
        <v>9.0999999999999998E-2</v>
      </c>
      <c r="M85" s="41">
        <v>15517</v>
      </c>
      <c r="N85" s="26">
        <v>10.467000000000001</v>
      </c>
      <c r="O85" s="26">
        <v>0.27400000000000002</v>
      </c>
      <c r="P85" s="26">
        <v>3.7999999999999999E-2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36.71</v>
      </c>
      <c r="E86" s="22">
        <v>1.47</v>
      </c>
      <c r="F86" s="22">
        <v>1.2</v>
      </c>
      <c r="G86" s="22">
        <v>1.7</v>
      </c>
      <c r="H86" s="23">
        <v>1.4</v>
      </c>
      <c r="I86" s="24">
        <v>0.189</v>
      </c>
      <c r="J86" s="24">
        <v>0.189</v>
      </c>
      <c r="K86" s="24">
        <v>0.189</v>
      </c>
      <c r="L86" s="24">
        <v>0.189</v>
      </c>
      <c r="M86" s="41">
        <v>955</v>
      </c>
      <c r="N86" s="26">
        <v>11.005000000000001</v>
      </c>
      <c r="O86" s="26">
        <v>0.442</v>
      </c>
      <c r="P86" s="26">
        <v>3.4000000000000002E-2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39.840000000000003</v>
      </c>
      <c r="E87" s="22">
        <v>1.78</v>
      </c>
      <c r="F87" s="22">
        <v>1.46</v>
      </c>
      <c r="G87" s="22">
        <v>1.78</v>
      </c>
      <c r="H87" s="23">
        <v>1.46</v>
      </c>
      <c r="I87" s="24">
        <v>0.21099999999999999</v>
      </c>
      <c r="J87" s="24">
        <v>0.21099999999999999</v>
      </c>
      <c r="K87" s="24">
        <v>0.21099999999999999</v>
      </c>
      <c r="L87" s="24">
        <v>0.21099999999999999</v>
      </c>
      <c r="M87" s="41">
        <v>33</v>
      </c>
      <c r="N87" s="26">
        <v>11.951000000000001</v>
      </c>
      <c r="O87" s="26">
        <v>0.69099999999999995</v>
      </c>
      <c r="P87" s="26">
        <v>8.5000000000000006E-2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39.840000000000003</v>
      </c>
      <c r="E88" s="22">
        <v>1.75</v>
      </c>
      <c r="F88" s="22">
        <v>1.75</v>
      </c>
      <c r="G88" s="22">
        <v>1.75</v>
      </c>
      <c r="H88" s="23">
        <v>1.75</v>
      </c>
      <c r="I88" s="24">
        <v>0.21099999999999999</v>
      </c>
      <c r="J88" s="24">
        <v>0.21099999999999999</v>
      </c>
      <c r="K88" s="24">
        <v>0.21099999999999999</v>
      </c>
      <c r="L88" s="24">
        <v>0.21099999999999999</v>
      </c>
      <c r="M88" s="41">
        <v>33</v>
      </c>
      <c r="N88" s="26">
        <v>11.951000000000001</v>
      </c>
      <c r="O88" s="26">
        <v>0.69099999999999995</v>
      </c>
      <c r="P88" s="26">
        <v>8.5000000000000006E-2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19.2</v>
      </c>
      <c r="E89" s="22">
        <v>4.26</v>
      </c>
      <c r="F89" s="22">
        <v>1.88</v>
      </c>
      <c r="G89" s="22">
        <v>4.26</v>
      </c>
      <c r="H89" s="23">
        <v>1.88</v>
      </c>
      <c r="I89" s="24">
        <v>0.21099999999999999</v>
      </c>
      <c r="J89" s="24">
        <v>0.21099999999999999</v>
      </c>
      <c r="K89" s="24">
        <v>0.21099999999999999</v>
      </c>
      <c r="L89" s="24">
        <v>0.21099999999999999</v>
      </c>
      <c r="M89" s="41">
        <v>33</v>
      </c>
      <c r="N89" s="26">
        <v>4.9459999999999997</v>
      </c>
      <c r="O89" s="26">
        <v>1.28</v>
      </c>
      <c r="P89" s="26">
        <v>8.5000000000000006E-2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19.2</v>
      </c>
      <c r="E90" s="22">
        <v>4.0199999999999996</v>
      </c>
      <c r="F90" s="22">
        <v>4.0199999999999996</v>
      </c>
      <c r="G90" s="22">
        <v>4.0199999999999996</v>
      </c>
      <c r="H90" s="23">
        <v>4.0199999999999996</v>
      </c>
      <c r="I90" s="24">
        <v>0.21099999999999999</v>
      </c>
      <c r="J90" s="24">
        <v>0.21099999999999999</v>
      </c>
      <c r="K90" s="24">
        <v>0.21099999999999999</v>
      </c>
      <c r="L90" s="24">
        <v>0.21099999999999999</v>
      </c>
      <c r="M90" s="41">
        <v>33</v>
      </c>
      <c r="N90" s="26">
        <v>4.9459999999999997</v>
      </c>
      <c r="O90" s="26">
        <v>1.28</v>
      </c>
      <c r="P90" s="26">
        <v>8.5000000000000006E-2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2.63</v>
      </c>
      <c r="F91" s="22">
        <v>2.63</v>
      </c>
      <c r="G91" s="22">
        <v>2.63</v>
      </c>
      <c r="H91" s="23">
        <v>2.63</v>
      </c>
      <c r="I91" s="24">
        <v>0.21099999999999999</v>
      </c>
      <c r="J91" s="24">
        <v>0.21099999999999999</v>
      </c>
      <c r="K91" s="24">
        <v>0.21099999999999999</v>
      </c>
      <c r="L91" s="24">
        <v>0.21099999999999999</v>
      </c>
      <c r="M91" s="41">
        <v>33</v>
      </c>
      <c r="N91" s="26">
        <v>0</v>
      </c>
      <c r="O91" s="26">
        <v>0.69199999999999995</v>
      </c>
      <c r="P91" s="26">
        <v>8.5000000000000006E-2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26.28</v>
      </c>
      <c r="E92" s="22">
        <v>2.85</v>
      </c>
      <c r="F92" s="22">
        <v>2.85</v>
      </c>
      <c r="G92" s="22">
        <v>2.85</v>
      </c>
      <c r="H92" s="23">
        <v>2.85</v>
      </c>
      <c r="I92" s="24">
        <v>0.08</v>
      </c>
      <c r="J92" s="24">
        <v>0.08</v>
      </c>
      <c r="K92" s="24">
        <v>0.08</v>
      </c>
      <c r="L92" s="24">
        <v>0.08</v>
      </c>
      <c r="M92" s="41">
        <v>15517</v>
      </c>
      <c r="N92" s="26">
        <v>10.467000000000001</v>
      </c>
      <c r="O92" s="26">
        <v>0.27400000000000002</v>
      </c>
      <c r="P92" s="26">
        <v>3.7999999999999999E-2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63.12</v>
      </c>
      <c r="E93" s="22">
        <v>3.94</v>
      </c>
      <c r="F93" s="22">
        <v>3.94</v>
      </c>
      <c r="G93" s="22">
        <v>3.94</v>
      </c>
      <c r="H93" s="23">
        <v>3.94</v>
      </c>
      <c r="I93" s="24">
        <v>0.224</v>
      </c>
      <c r="J93" s="24">
        <v>0.224</v>
      </c>
      <c r="K93" s="24">
        <v>0.224</v>
      </c>
      <c r="L93" s="24">
        <v>0.224</v>
      </c>
      <c r="M93" s="41">
        <v>955</v>
      </c>
      <c r="N93" s="26">
        <v>11.005000000000001</v>
      </c>
      <c r="O93" s="26">
        <v>0.442</v>
      </c>
      <c r="P93" s="26">
        <v>3.4000000000000002E-2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19.8</v>
      </c>
      <c r="E94" s="22">
        <v>6.3</v>
      </c>
      <c r="F94" s="22">
        <v>6.3</v>
      </c>
      <c r="G94" s="22">
        <v>6.3</v>
      </c>
      <c r="H94" s="23">
        <v>6.3</v>
      </c>
      <c r="I94" s="24">
        <v>0.224</v>
      </c>
      <c r="J94" s="24">
        <v>0.224</v>
      </c>
      <c r="K94" s="24">
        <v>0.224</v>
      </c>
      <c r="L94" s="24">
        <v>0.224</v>
      </c>
      <c r="M94" s="41">
        <v>955</v>
      </c>
      <c r="N94" s="26">
        <v>11.005000000000001</v>
      </c>
      <c r="O94" s="26">
        <v>0.442</v>
      </c>
      <c r="P94" s="26">
        <v>3.4000000000000002E-2</v>
      </c>
      <c r="Q94" s="57">
        <v>43</v>
      </c>
      <c r="R94" s="53">
        <v>1.5</v>
      </c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</v>
      </c>
      <c r="F95" s="22">
        <v>3</v>
      </c>
      <c r="G95" s="22">
        <v>3</v>
      </c>
      <c r="H95" s="23">
        <v>3</v>
      </c>
      <c r="I95" s="24">
        <v>0.224</v>
      </c>
      <c r="J95" s="24">
        <v>0.224</v>
      </c>
      <c r="K95" s="24">
        <v>0.224</v>
      </c>
      <c r="L95" s="24">
        <v>0.224</v>
      </c>
      <c r="M95" s="41">
        <v>955</v>
      </c>
      <c r="N95" s="26">
        <v>11.005000000000001</v>
      </c>
      <c r="O95" s="26">
        <v>0.442</v>
      </c>
      <c r="P95" s="26">
        <v>3.4000000000000002E-2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63.12</v>
      </c>
      <c r="E96" s="22">
        <v>3.94</v>
      </c>
      <c r="F96" s="22">
        <v>3.94</v>
      </c>
      <c r="G96" s="22">
        <v>3.94</v>
      </c>
      <c r="H96" s="23">
        <v>3.94</v>
      </c>
      <c r="I96" s="24">
        <v>0.224</v>
      </c>
      <c r="J96" s="24">
        <v>0.224</v>
      </c>
      <c r="K96" s="24">
        <v>0.224</v>
      </c>
      <c r="L96" s="24">
        <v>0.224</v>
      </c>
      <c r="M96" s="41">
        <v>33</v>
      </c>
      <c r="N96" s="26">
        <v>11.951000000000001</v>
      </c>
      <c r="O96" s="26">
        <v>0.69099999999999995</v>
      </c>
      <c r="P96" s="26">
        <v>8.5000000000000006E-2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19.8</v>
      </c>
      <c r="E97" s="22">
        <v>6.3</v>
      </c>
      <c r="F97" s="22">
        <v>6.3</v>
      </c>
      <c r="G97" s="22">
        <v>6.3</v>
      </c>
      <c r="H97" s="23">
        <v>6.3</v>
      </c>
      <c r="I97" s="24">
        <v>0.224</v>
      </c>
      <c r="J97" s="24">
        <v>0.224</v>
      </c>
      <c r="K97" s="24">
        <v>0.224</v>
      </c>
      <c r="L97" s="24">
        <v>0.224</v>
      </c>
      <c r="M97" s="41">
        <v>33</v>
      </c>
      <c r="N97" s="26">
        <v>4.9459999999999997</v>
      </c>
      <c r="O97" s="26">
        <v>1.28</v>
      </c>
      <c r="P97" s="26">
        <v>8.5000000000000006E-2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3</v>
      </c>
      <c r="F98" s="29">
        <v>3</v>
      </c>
      <c r="G98" s="29">
        <v>3</v>
      </c>
      <c r="H98" s="30">
        <v>3</v>
      </c>
      <c r="I98" s="31">
        <v>0.224</v>
      </c>
      <c r="J98" s="31">
        <v>0.224</v>
      </c>
      <c r="K98" s="31">
        <v>0.224</v>
      </c>
      <c r="L98" s="31">
        <v>0.224</v>
      </c>
      <c r="M98" s="42">
        <v>33</v>
      </c>
      <c r="N98" s="33">
        <v>0</v>
      </c>
      <c r="O98" s="33">
        <v>0.69199999999999995</v>
      </c>
      <c r="P98" s="33">
        <v>8.5000000000000006E-2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29.28</v>
      </c>
      <c r="E99" s="22">
        <v>0.32</v>
      </c>
      <c r="F99" s="22">
        <v>0.32</v>
      </c>
      <c r="G99" s="22">
        <v>0.32</v>
      </c>
      <c r="H99" s="23">
        <v>0.32</v>
      </c>
      <c r="I99" s="24">
        <v>4.8000000000000001E-2</v>
      </c>
      <c r="J99" s="24">
        <v>4.8000000000000001E-2</v>
      </c>
      <c r="K99" s="24">
        <v>4.8000000000000001E-2</v>
      </c>
      <c r="L99" s="24">
        <v>4.8000000000000001E-2</v>
      </c>
      <c r="M99" s="41">
        <v>104444</v>
      </c>
      <c r="N99" s="26">
        <v>7.907</v>
      </c>
      <c r="O99" s="26">
        <v>0.114</v>
      </c>
      <c r="P99" s="26">
        <v>1.6E-2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30.54</v>
      </c>
      <c r="E100" s="22">
        <v>0.52</v>
      </c>
      <c r="F100" s="22">
        <v>0.52</v>
      </c>
      <c r="G100" s="22">
        <v>0.52</v>
      </c>
      <c r="H100" s="23">
        <v>0.52</v>
      </c>
      <c r="I100" s="24">
        <v>7.3999999999999996E-2</v>
      </c>
      <c r="J100" s="24">
        <v>7.3999999999999996E-2</v>
      </c>
      <c r="K100" s="24">
        <v>7.3999999999999996E-2</v>
      </c>
      <c r="L100" s="24">
        <v>7.3999999999999996E-2</v>
      </c>
      <c r="M100" s="41">
        <v>104444</v>
      </c>
      <c r="N100" s="26">
        <v>11.288</v>
      </c>
      <c r="O100" s="26">
        <v>0.17599999999999999</v>
      </c>
      <c r="P100" s="26">
        <v>2.3E-2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42.84</v>
      </c>
      <c r="E101" s="22">
        <v>0.85</v>
      </c>
      <c r="F101" s="22">
        <v>0.85</v>
      </c>
      <c r="G101" s="22">
        <v>0.85</v>
      </c>
      <c r="H101" s="23">
        <v>0.85</v>
      </c>
      <c r="I101" s="24">
        <v>0.11899999999999999</v>
      </c>
      <c r="J101" s="24">
        <v>0.11899999999999999</v>
      </c>
      <c r="K101" s="24">
        <v>0.11899999999999999</v>
      </c>
      <c r="L101" s="24">
        <v>0.11899999999999999</v>
      </c>
      <c r="M101" s="41">
        <v>15517</v>
      </c>
      <c r="N101" s="26">
        <v>10.467000000000001</v>
      </c>
      <c r="O101" s="26">
        <v>0.27400000000000002</v>
      </c>
      <c r="P101" s="26">
        <v>3.7999999999999999E-2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45.78</v>
      </c>
      <c r="E102" s="22">
        <v>1.47</v>
      </c>
      <c r="F102" s="22">
        <v>1.47</v>
      </c>
      <c r="G102" s="22">
        <v>1.47</v>
      </c>
      <c r="H102" s="23">
        <v>1.47</v>
      </c>
      <c r="I102" s="24">
        <v>0.21199999999999999</v>
      </c>
      <c r="J102" s="24">
        <v>0.21199999999999999</v>
      </c>
      <c r="K102" s="24">
        <v>0.21199999999999999</v>
      </c>
      <c r="L102" s="24">
        <v>0.21199999999999999</v>
      </c>
      <c r="M102" s="41">
        <v>955</v>
      </c>
      <c r="N102" s="26">
        <v>11.005000000000001</v>
      </c>
      <c r="O102" s="26">
        <v>0.442</v>
      </c>
      <c r="P102" s="26">
        <v>3.4000000000000002E-2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46.08</v>
      </c>
      <c r="E103" s="22">
        <v>1.95</v>
      </c>
      <c r="F103" s="22">
        <v>1.95</v>
      </c>
      <c r="G103" s="22">
        <v>1.95</v>
      </c>
      <c r="H103" s="23">
        <v>1.95</v>
      </c>
      <c r="I103" s="24">
        <v>0.32</v>
      </c>
      <c r="J103" s="24">
        <v>0.32</v>
      </c>
      <c r="K103" s="24">
        <v>0.32</v>
      </c>
      <c r="L103" s="24">
        <v>0.32</v>
      </c>
      <c r="M103" s="41">
        <v>33</v>
      </c>
      <c r="N103" s="26">
        <v>11.951000000000001</v>
      </c>
      <c r="O103" s="26">
        <v>0.69099999999999995</v>
      </c>
      <c r="P103" s="26">
        <v>8.5000000000000006E-2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19.260000000000002</v>
      </c>
      <c r="E104" s="22">
        <v>3.93</v>
      </c>
      <c r="F104" s="22">
        <v>3.93</v>
      </c>
      <c r="G104" s="22">
        <v>3.93</v>
      </c>
      <c r="H104" s="23">
        <v>3.93</v>
      </c>
      <c r="I104" s="24">
        <v>0.32</v>
      </c>
      <c r="J104" s="24">
        <v>0.32</v>
      </c>
      <c r="K104" s="24">
        <v>0.32</v>
      </c>
      <c r="L104" s="24">
        <v>0.32</v>
      </c>
      <c r="M104" s="41">
        <v>33</v>
      </c>
      <c r="N104" s="26">
        <v>4.9459999999999997</v>
      </c>
      <c r="O104" s="26">
        <v>1.28</v>
      </c>
      <c r="P104" s="26">
        <v>8.5000000000000006E-2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4.25</v>
      </c>
      <c r="F105" s="29">
        <v>1.97</v>
      </c>
      <c r="G105" s="29">
        <v>4.25</v>
      </c>
      <c r="H105" s="30">
        <v>1.97</v>
      </c>
      <c r="I105" s="31">
        <v>0.32</v>
      </c>
      <c r="J105" s="31">
        <v>0.32</v>
      </c>
      <c r="K105" s="31">
        <v>0.32</v>
      </c>
      <c r="L105" s="31">
        <v>0.32</v>
      </c>
      <c r="M105" s="42">
        <v>33</v>
      </c>
      <c r="N105" s="33">
        <v>0</v>
      </c>
      <c r="O105" s="33">
        <v>0.69199999999999995</v>
      </c>
      <c r="P105" s="33">
        <v>8.5000000000000006E-2</v>
      </c>
      <c r="Q105" s="58">
        <v>1.25</v>
      </c>
      <c r="R105" s="54">
        <v>1.5</v>
      </c>
    </row>
  </sheetData>
  <sheetProtection algorithmName="SHA-512" hashValue="PPjyxvFLLrbpea08PepIgRSpVJAf8RaBHVZe8KfQdqEISxNZsBcinlIYQIs8HdOFvdr69B+8vcxckS2JJzxTCg==" saltValue="w6jIUrEY+9LKkF2nFokFaQ==" spinCount="100000" sheet="1" objects="1" scenarios="1" selectLockedCells="1" selectUnlockedCells="1"/>
  <mergeCells count="3">
    <mergeCell ref="D1:H1"/>
    <mergeCell ref="I1:L1"/>
    <mergeCell ref="M1:P1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05"/>
  <sheetViews>
    <sheetView zoomScaleNormal="100" workbookViewId="0">
      <pane xSplit="2" ySplit="2" topLeftCell="H3" activePane="bottomRight" state="frozen"/>
      <selection activeCell="B1" sqref="B1"/>
      <selection pane="topRight" activeCell="C1" sqref="C1"/>
      <selection pane="bottomLeft" activeCell="B3" sqref="B3"/>
      <selection pane="bottomRight" activeCell="A99" sqref="A99:R105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192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17.28</v>
      </c>
      <c r="E3" s="15">
        <v>0.41</v>
      </c>
      <c r="F3" s="15">
        <v>0.35</v>
      </c>
      <c r="G3" s="15">
        <v>0.41</v>
      </c>
      <c r="H3" s="16">
        <v>0.35</v>
      </c>
      <c r="I3" s="17">
        <v>5.1999999999999998E-2</v>
      </c>
      <c r="J3" s="17">
        <v>5.1999999999999998E-2</v>
      </c>
      <c r="K3" s="17">
        <v>5.1999999999999998E-2</v>
      </c>
      <c r="L3" s="17">
        <v>5.1999999999999998E-2</v>
      </c>
      <c r="M3" s="35">
        <v>35000</v>
      </c>
      <c r="N3" s="19">
        <v>8.7750000000000004</v>
      </c>
      <c r="O3" s="19">
        <v>0.186</v>
      </c>
      <c r="P3" s="19">
        <v>3.1E-2</v>
      </c>
      <c r="Q3" s="56">
        <v>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23.16</v>
      </c>
      <c r="E4" s="22">
        <v>0.65</v>
      </c>
      <c r="F4" s="22">
        <v>0.56999999999999995</v>
      </c>
      <c r="G4" s="22">
        <v>0.65</v>
      </c>
      <c r="H4" s="23">
        <v>0.56999999999999995</v>
      </c>
      <c r="I4" s="24">
        <v>6.9000000000000006E-2</v>
      </c>
      <c r="J4" s="24">
        <v>6.9000000000000006E-2</v>
      </c>
      <c r="K4" s="24">
        <v>6.9000000000000006E-2</v>
      </c>
      <c r="L4" s="24">
        <v>6.9000000000000006E-2</v>
      </c>
      <c r="M4" s="37">
        <v>35000</v>
      </c>
      <c r="N4" s="26">
        <v>11.678000000000001</v>
      </c>
      <c r="O4" s="26">
        <v>0.25600000000000001</v>
      </c>
      <c r="P4" s="26">
        <v>3.9E-2</v>
      </c>
      <c r="Q4" s="57">
        <v>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29.04</v>
      </c>
      <c r="E5" s="22">
        <v>1.1000000000000001</v>
      </c>
      <c r="F5" s="22">
        <v>0.99</v>
      </c>
      <c r="G5" s="22">
        <v>1.1000000000000001</v>
      </c>
      <c r="H5" s="23">
        <v>0.99</v>
      </c>
      <c r="I5" s="24">
        <v>0.10299999999999999</v>
      </c>
      <c r="J5" s="24">
        <v>0.10299999999999999</v>
      </c>
      <c r="K5" s="24">
        <v>0.10299999999999999</v>
      </c>
      <c r="L5" s="24">
        <v>0.10299999999999999</v>
      </c>
      <c r="M5" s="37">
        <v>5200</v>
      </c>
      <c r="N5" s="26">
        <v>10.75</v>
      </c>
      <c r="O5" s="26">
        <v>0.29699999999999999</v>
      </c>
      <c r="P5" s="26">
        <v>4.8000000000000001E-2</v>
      </c>
      <c r="Q5" s="57">
        <v>0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1.1399999999999999</v>
      </c>
      <c r="F6" s="22">
        <v>1.1399999999999999</v>
      </c>
      <c r="G6" s="22">
        <v>1.1399999999999999</v>
      </c>
      <c r="H6" s="23">
        <v>1.1399999999999999</v>
      </c>
      <c r="I6" s="24">
        <v>0.10299999999999999</v>
      </c>
      <c r="J6" s="24">
        <v>0.10299999999999999</v>
      </c>
      <c r="K6" s="24">
        <v>0.10299999999999999</v>
      </c>
      <c r="L6" s="24">
        <v>0.10299999999999999</v>
      </c>
      <c r="M6" s="37">
        <v>5200</v>
      </c>
      <c r="N6" s="26">
        <v>10.75</v>
      </c>
      <c r="O6" s="26">
        <v>0.29699999999999999</v>
      </c>
      <c r="P6" s="26">
        <v>4.8000000000000001E-2</v>
      </c>
      <c r="Q6" s="57">
        <v>0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35.64</v>
      </c>
      <c r="E7" s="22">
        <v>1.83</v>
      </c>
      <c r="F7" s="22">
        <v>1.66</v>
      </c>
      <c r="G7" s="22">
        <v>1.83</v>
      </c>
      <c r="H7" s="23">
        <v>1.66</v>
      </c>
      <c r="I7" s="24">
        <v>0.14699999999999999</v>
      </c>
      <c r="J7" s="24">
        <v>0.14699999999999999</v>
      </c>
      <c r="K7" s="24">
        <v>0.14699999999999999</v>
      </c>
      <c r="L7" s="24">
        <v>0.14699999999999999</v>
      </c>
      <c r="M7" s="37">
        <v>320</v>
      </c>
      <c r="N7" s="26">
        <v>11.609</v>
      </c>
      <c r="O7" s="26">
        <v>0.46700000000000003</v>
      </c>
      <c r="P7" s="26">
        <v>4.1000000000000002E-2</v>
      </c>
      <c r="Q7" s="57">
        <v>0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1.91</v>
      </c>
      <c r="F8" s="22">
        <v>1.91</v>
      </c>
      <c r="G8" s="22">
        <v>1.91</v>
      </c>
      <c r="H8" s="23">
        <v>1.91</v>
      </c>
      <c r="I8" s="24">
        <v>0.14699999999999999</v>
      </c>
      <c r="J8" s="24">
        <v>0.14699999999999999</v>
      </c>
      <c r="K8" s="24">
        <v>0.14699999999999999</v>
      </c>
      <c r="L8" s="24">
        <v>0.14699999999999999</v>
      </c>
      <c r="M8" s="37">
        <v>320</v>
      </c>
      <c r="N8" s="26">
        <v>11.609</v>
      </c>
      <c r="O8" s="26">
        <v>0.46700000000000003</v>
      </c>
      <c r="P8" s="26">
        <v>4.1000000000000002E-2</v>
      </c>
      <c r="Q8" s="57">
        <v>0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42.84</v>
      </c>
      <c r="E9" s="22">
        <v>2.44</v>
      </c>
      <c r="F9" s="22">
        <v>2.44</v>
      </c>
      <c r="G9" s="22">
        <v>2.44</v>
      </c>
      <c r="H9" s="23">
        <v>2.44</v>
      </c>
      <c r="I9" s="24">
        <v>0.30199999999999999</v>
      </c>
      <c r="J9" s="24">
        <v>0.30199999999999999</v>
      </c>
      <c r="K9" s="24">
        <v>0.30199999999999999</v>
      </c>
      <c r="L9" s="24">
        <v>0.30199999999999999</v>
      </c>
      <c r="M9" s="37">
        <v>11</v>
      </c>
      <c r="N9" s="26">
        <v>12.198</v>
      </c>
      <c r="O9" s="26">
        <v>0.749</v>
      </c>
      <c r="P9" s="26">
        <v>0.115</v>
      </c>
      <c r="Q9" s="57">
        <v>0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23.52</v>
      </c>
      <c r="E10" s="22">
        <v>4.03</v>
      </c>
      <c r="F10" s="22">
        <v>4.03</v>
      </c>
      <c r="G10" s="22">
        <v>4.03</v>
      </c>
      <c r="H10" s="23">
        <v>4.03</v>
      </c>
      <c r="I10" s="24">
        <v>0.30199999999999999</v>
      </c>
      <c r="J10" s="24">
        <v>0.30199999999999999</v>
      </c>
      <c r="K10" s="24">
        <v>0.30199999999999999</v>
      </c>
      <c r="L10" s="24">
        <v>0.30199999999999999</v>
      </c>
      <c r="M10" s="37">
        <v>11</v>
      </c>
      <c r="N10" s="26">
        <v>4.6859999999999999</v>
      </c>
      <c r="O10" s="26">
        <v>1.381</v>
      </c>
      <c r="P10" s="26">
        <v>0.115</v>
      </c>
      <c r="Q10" s="57">
        <v>0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2.44</v>
      </c>
      <c r="F11" s="29">
        <v>2.44</v>
      </c>
      <c r="G11" s="29">
        <v>2.44</v>
      </c>
      <c r="H11" s="30">
        <v>2.44</v>
      </c>
      <c r="I11" s="31">
        <v>0.30199999999999999</v>
      </c>
      <c r="J11" s="31">
        <v>0.30199999999999999</v>
      </c>
      <c r="K11" s="31">
        <v>0.30199999999999999</v>
      </c>
      <c r="L11" s="31">
        <v>0.30199999999999999</v>
      </c>
      <c r="M11" s="39">
        <v>11</v>
      </c>
      <c r="N11" s="33">
        <v>0</v>
      </c>
      <c r="O11" s="33">
        <v>0.72599999999999998</v>
      </c>
      <c r="P11" s="33">
        <v>0.115</v>
      </c>
      <c r="Q11" s="58">
        <v>0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27.12</v>
      </c>
      <c r="E12" s="15">
        <v>0.43</v>
      </c>
      <c r="F12" s="15">
        <v>0.43</v>
      </c>
      <c r="G12" s="15">
        <v>0.43</v>
      </c>
      <c r="H12" s="16">
        <v>0.43</v>
      </c>
      <c r="I12" s="17">
        <v>7.0000000000000007E-2</v>
      </c>
      <c r="J12" s="17">
        <v>7.0000000000000007E-2</v>
      </c>
      <c r="K12" s="17">
        <v>7.0000000000000007E-2</v>
      </c>
      <c r="L12" s="17">
        <v>7.0000000000000007E-2</v>
      </c>
      <c r="M12" s="35">
        <v>35000</v>
      </c>
      <c r="N12" s="19">
        <v>8.7750000000000004</v>
      </c>
      <c r="O12" s="19">
        <v>0.186</v>
      </c>
      <c r="P12" s="19">
        <v>3.1E-2</v>
      </c>
      <c r="Q12" s="56">
        <v>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34.200000000000003</v>
      </c>
      <c r="E13" s="22">
        <v>0.51</v>
      </c>
      <c r="F13" s="22">
        <v>0.51</v>
      </c>
      <c r="G13" s="22">
        <v>0.51</v>
      </c>
      <c r="H13" s="23">
        <v>0.51</v>
      </c>
      <c r="I13" s="24">
        <v>9.0999999999999998E-2</v>
      </c>
      <c r="J13" s="24">
        <v>9.0999999999999998E-2</v>
      </c>
      <c r="K13" s="24">
        <v>9.0999999999999998E-2</v>
      </c>
      <c r="L13" s="24">
        <v>9.0999999999999998E-2</v>
      </c>
      <c r="M13" s="37">
        <v>35000</v>
      </c>
      <c r="N13" s="26">
        <v>11.678000000000001</v>
      </c>
      <c r="O13" s="26">
        <v>0.25600000000000001</v>
      </c>
      <c r="P13" s="26">
        <v>3.9E-2</v>
      </c>
      <c r="Q13" s="57">
        <v>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36</v>
      </c>
      <c r="E14" s="22">
        <v>0.8</v>
      </c>
      <c r="F14" s="22">
        <v>0.7</v>
      </c>
      <c r="G14" s="22">
        <v>1.27</v>
      </c>
      <c r="H14" s="23">
        <v>1.04</v>
      </c>
      <c r="I14" s="24">
        <v>0.128</v>
      </c>
      <c r="J14" s="24">
        <v>0.128</v>
      </c>
      <c r="K14" s="24">
        <v>0.128</v>
      </c>
      <c r="L14" s="24">
        <v>0.128</v>
      </c>
      <c r="M14" s="37">
        <v>5200</v>
      </c>
      <c r="N14" s="26">
        <v>10.75</v>
      </c>
      <c r="O14" s="26">
        <v>0.29699999999999999</v>
      </c>
      <c r="P14" s="26">
        <v>4.8000000000000001E-2</v>
      </c>
      <c r="Q14" s="57">
        <v>0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40.200000000000003</v>
      </c>
      <c r="E15" s="22">
        <v>1.1299999999999999</v>
      </c>
      <c r="F15" s="22">
        <v>0.78</v>
      </c>
      <c r="G15" s="22">
        <v>1.57</v>
      </c>
      <c r="H15" s="23">
        <v>1.19</v>
      </c>
      <c r="I15" s="24">
        <v>0.20499999999999999</v>
      </c>
      <c r="J15" s="24">
        <v>0.20499999999999999</v>
      </c>
      <c r="K15" s="24">
        <v>0.20499999999999999</v>
      </c>
      <c r="L15" s="24">
        <v>0.20499999999999999</v>
      </c>
      <c r="M15" s="37">
        <v>320</v>
      </c>
      <c r="N15" s="26">
        <v>11.609</v>
      </c>
      <c r="O15" s="26">
        <v>0.46700000000000003</v>
      </c>
      <c r="P15" s="26">
        <v>4.1000000000000002E-2</v>
      </c>
      <c r="Q15" s="57">
        <v>0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65.760000000000005</v>
      </c>
      <c r="E16" s="22">
        <v>2.84</v>
      </c>
      <c r="F16" s="22">
        <v>1.52</v>
      </c>
      <c r="G16" s="22">
        <v>3.76</v>
      </c>
      <c r="H16" s="23">
        <v>1.77</v>
      </c>
      <c r="I16" s="24">
        <v>0.38100000000000001</v>
      </c>
      <c r="J16" s="24">
        <v>0.38100000000000001</v>
      </c>
      <c r="K16" s="24">
        <v>0.38100000000000001</v>
      </c>
      <c r="L16" s="24">
        <v>0.38100000000000001</v>
      </c>
      <c r="M16" s="37">
        <v>11</v>
      </c>
      <c r="N16" s="26">
        <v>12.198</v>
      </c>
      <c r="O16" s="26">
        <v>0.749</v>
      </c>
      <c r="P16" s="26">
        <v>0.115</v>
      </c>
      <c r="Q16" s="57">
        <v>0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21</v>
      </c>
      <c r="E17" s="22">
        <v>5.69</v>
      </c>
      <c r="F17" s="22">
        <v>5.69</v>
      </c>
      <c r="G17" s="22">
        <v>5.69</v>
      </c>
      <c r="H17" s="23">
        <v>5.69</v>
      </c>
      <c r="I17" s="24">
        <v>0.38100000000000001</v>
      </c>
      <c r="J17" s="24">
        <v>0.38100000000000001</v>
      </c>
      <c r="K17" s="24">
        <v>0.38100000000000001</v>
      </c>
      <c r="L17" s="24">
        <v>0.38100000000000001</v>
      </c>
      <c r="M17" s="37">
        <v>11</v>
      </c>
      <c r="N17" s="26">
        <v>4.6859999999999999</v>
      </c>
      <c r="O17" s="26">
        <v>1.381</v>
      </c>
      <c r="P17" s="26">
        <v>0.115</v>
      </c>
      <c r="Q17" s="57">
        <v>0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3.13</v>
      </c>
      <c r="F18" s="22">
        <v>3.13</v>
      </c>
      <c r="G18" s="22">
        <v>3.13</v>
      </c>
      <c r="H18" s="23">
        <v>3.13</v>
      </c>
      <c r="I18" s="24">
        <v>0.38100000000000001</v>
      </c>
      <c r="J18" s="24">
        <v>0.38100000000000001</v>
      </c>
      <c r="K18" s="24">
        <v>0.38100000000000001</v>
      </c>
      <c r="L18" s="24">
        <v>0.38100000000000001</v>
      </c>
      <c r="M18" s="37">
        <v>11</v>
      </c>
      <c r="N18" s="26">
        <v>0</v>
      </c>
      <c r="O18" s="26">
        <v>0.72599999999999998</v>
      </c>
      <c r="P18" s="26">
        <v>0.115</v>
      </c>
      <c r="Q18" s="57">
        <v>0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27.96</v>
      </c>
      <c r="E19" s="22">
        <v>0.78</v>
      </c>
      <c r="F19" s="22">
        <v>0.78</v>
      </c>
      <c r="G19" s="22">
        <v>0.78</v>
      </c>
      <c r="H19" s="23">
        <v>0.78</v>
      </c>
      <c r="I19" s="24">
        <v>8.5000000000000006E-2</v>
      </c>
      <c r="J19" s="24">
        <v>8.5000000000000006E-2</v>
      </c>
      <c r="K19" s="24">
        <v>8.5000000000000006E-2</v>
      </c>
      <c r="L19" s="24">
        <v>8.5000000000000006E-2</v>
      </c>
      <c r="M19" s="37">
        <v>35000</v>
      </c>
      <c r="N19" s="26">
        <v>11.678000000000001</v>
      </c>
      <c r="O19" s="26">
        <v>0.25600000000000001</v>
      </c>
      <c r="P19" s="26">
        <v>3.9E-2</v>
      </c>
      <c r="Q19" s="57">
        <v>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34.799999999999997</v>
      </c>
      <c r="E20" s="22">
        <v>0.68</v>
      </c>
      <c r="F20" s="22">
        <v>0.65</v>
      </c>
      <c r="G20" s="22">
        <v>1.07</v>
      </c>
      <c r="H20" s="23">
        <v>0.95</v>
      </c>
      <c r="I20" s="24">
        <v>0.10199999999999999</v>
      </c>
      <c r="J20" s="24">
        <v>0.10199999999999999</v>
      </c>
      <c r="K20" s="24">
        <v>0.10199999999999999</v>
      </c>
      <c r="L20" s="24">
        <v>0.10199999999999999</v>
      </c>
      <c r="M20" s="37">
        <v>5200</v>
      </c>
      <c r="N20" s="26">
        <v>10.75</v>
      </c>
      <c r="O20" s="26">
        <v>0.29699999999999999</v>
      </c>
      <c r="P20" s="26">
        <v>4.8000000000000001E-2</v>
      </c>
      <c r="Q20" s="57">
        <v>0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40.32</v>
      </c>
      <c r="E21" s="22">
        <v>1.43</v>
      </c>
      <c r="F21" s="22">
        <v>1.37</v>
      </c>
      <c r="G21" s="22">
        <v>1.92</v>
      </c>
      <c r="H21" s="23">
        <v>1.75</v>
      </c>
      <c r="I21" s="24">
        <v>0.17899999999999999</v>
      </c>
      <c r="J21" s="24">
        <v>0.17899999999999999</v>
      </c>
      <c r="K21" s="24">
        <v>0.17899999999999999</v>
      </c>
      <c r="L21" s="24">
        <v>0.17899999999999999</v>
      </c>
      <c r="M21" s="37">
        <v>320</v>
      </c>
      <c r="N21" s="26">
        <v>11.609</v>
      </c>
      <c r="O21" s="26">
        <v>0.46700000000000003</v>
      </c>
      <c r="P21" s="26">
        <v>4.1000000000000002E-2</v>
      </c>
      <c r="Q21" s="57">
        <v>0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46.8</v>
      </c>
      <c r="E22" s="22">
        <v>1.8</v>
      </c>
      <c r="F22" s="22">
        <v>1.72</v>
      </c>
      <c r="G22" s="22">
        <v>2.54</v>
      </c>
      <c r="H22" s="23">
        <v>2.2400000000000002</v>
      </c>
      <c r="I22" s="24">
        <v>0.28999999999999998</v>
      </c>
      <c r="J22" s="24">
        <v>0.28999999999999998</v>
      </c>
      <c r="K22" s="24">
        <v>0.28999999999999998</v>
      </c>
      <c r="L22" s="24">
        <v>0.28999999999999998</v>
      </c>
      <c r="M22" s="37">
        <v>11</v>
      </c>
      <c r="N22" s="26">
        <v>12.198</v>
      </c>
      <c r="O22" s="26">
        <v>0.749</v>
      </c>
      <c r="P22" s="26">
        <v>0.115</v>
      </c>
      <c r="Q22" s="57">
        <v>0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22.32</v>
      </c>
      <c r="E23" s="22">
        <v>3.17</v>
      </c>
      <c r="F23" s="22">
        <v>3.17</v>
      </c>
      <c r="G23" s="22">
        <v>3.17</v>
      </c>
      <c r="H23" s="23">
        <v>3.17</v>
      </c>
      <c r="I23" s="24">
        <v>0.28999999999999998</v>
      </c>
      <c r="J23" s="24">
        <v>0.28999999999999998</v>
      </c>
      <c r="K23" s="24">
        <v>0.28999999999999998</v>
      </c>
      <c r="L23" s="24">
        <v>0.28999999999999998</v>
      </c>
      <c r="M23" s="37">
        <v>11</v>
      </c>
      <c r="N23" s="26">
        <v>4.6859999999999999</v>
      </c>
      <c r="O23" s="26">
        <v>1.381</v>
      </c>
      <c r="P23" s="26">
        <v>0.115</v>
      </c>
      <c r="Q23" s="57">
        <v>0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2.0699999999999998</v>
      </c>
      <c r="F24" s="29">
        <v>2.0699999999999998</v>
      </c>
      <c r="G24" s="29">
        <v>2.0699999999999998</v>
      </c>
      <c r="H24" s="30">
        <v>2.0699999999999998</v>
      </c>
      <c r="I24" s="31">
        <v>0.28999999999999998</v>
      </c>
      <c r="J24" s="31">
        <v>0.28999999999999998</v>
      </c>
      <c r="K24" s="31">
        <v>0.28999999999999998</v>
      </c>
      <c r="L24" s="31">
        <v>0.28999999999999998</v>
      </c>
      <c r="M24" s="39">
        <v>11</v>
      </c>
      <c r="N24" s="33">
        <v>0</v>
      </c>
      <c r="O24" s="33">
        <v>0.72599999999999998</v>
      </c>
      <c r="P24" s="33">
        <v>0.115</v>
      </c>
      <c r="Q24" s="58">
        <v>0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17.28</v>
      </c>
      <c r="E25" s="15">
        <v>0.31</v>
      </c>
      <c r="F25" s="15">
        <v>0.17</v>
      </c>
      <c r="G25" s="15">
        <v>0.31</v>
      </c>
      <c r="H25" s="16">
        <v>0.17</v>
      </c>
      <c r="I25" s="17">
        <v>3.9E-2</v>
      </c>
      <c r="J25" s="17">
        <v>3.9E-2</v>
      </c>
      <c r="K25" s="17">
        <v>3.9E-2</v>
      </c>
      <c r="L25" s="17">
        <v>3.9E-2</v>
      </c>
      <c r="M25" s="35">
        <v>35000</v>
      </c>
      <c r="N25" s="19">
        <v>8.7750000000000004</v>
      </c>
      <c r="O25" s="19">
        <v>0.186</v>
      </c>
      <c r="P25" s="19">
        <v>3.1E-2</v>
      </c>
      <c r="Q25" s="56">
        <v>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23.4</v>
      </c>
      <c r="E26" s="22">
        <v>0.48</v>
      </c>
      <c r="F26" s="22">
        <v>0.3</v>
      </c>
      <c r="G26" s="22">
        <v>0.62</v>
      </c>
      <c r="H26" s="23">
        <v>0.39</v>
      </c>
      <c r="I26" s="24">
        <v>8.5000000000000006E-2</v>
      </c>
      <c r="J26" s="24">
        <v>8.5000000000000006E-2</v>
      </c>
      <c r="K26" s="24">
        <v>8.5000000000000006E-2</v>
      </c>
      <c r="L26" s="24">
        <v>8.5000000000000006E-2</v>
      </c>
      <c r="M26" s="37">
        <v>35000</v>
      </c>
      <c r="N26" s="26">
        <v>11.678000000000001</v>
      </c>
      <c r="O26" s="26">
        <v>0.25600000000000001</v>
      </c>
      <c r="P26" s="26">
        <v>3.9E-2</v>
      </c>
      <c r="Q26" s="57">
        <v>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32.28</v>
      </c>
      <c r="E27" s="22">
        <v>0.79</v>
      </c>
      <c r="F27" s="22">
        <v>0.48</v>
      </c>
      <c r="G27" s="22">
        <v>1.06</v>
      </c>
      <c r="H27" s="23">
        <v>0.48</v>
      </c>
      <c r="I27" s="24">
        <v>0.115</v>
      </c>
      <c r="J27" s="24">
        <v>0.115</v>
      </c>
      <c r="K27" s="24">
        <v>0.115</v>
      </c>
      <c r="L27" s="24">
        <v>0.115</v>
      </c>
      <c r="M27" s="37">
        <v>5200</v>
      </c>
      <c r="N27" s="26">
        <v>10.75</v>
      </c>
      <c r="O27" s="26">
        <v>0.29699999999999999</v>
      </c>
      <c r="P27" s="26">
        <v>4.8000000000000001E-2</v>
      </c>
      <c r="Q27" s="57">
        <v>0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0.83</v>
      </c>
      <c r="F28" s="22">
        <v>0.65</v>
      </c>
      <c r="G28" s="22">
        <v>0.83</v>
      </c>
      <c r="H28" s="23">
        <v>0.65</v>
      </c>
      <c r="I28" s="24">
        <v>0.115</v>
      </c>
      <c r="J28" s="24">
        <v>0.115</v>
      </c>
      <c r="K28" s="24">
        <v>0.115</v>
      </c>
      <c r="L28" s="24">
        <v>0.115</v>
      </c>
      <c r="M28" s="37">
        <v>5200</v>
      </c>
      <c r="N28" s="26">
        <v>10.75</v>
      </c>
      <c r="O28" s="26">
        <v>0.29699999999999999</v>
      </c>
      <c r="P28" s="26">
        <v>4.8000000000000001E-2</v>
      </c>
      <c r="Q28" s="57">
        <v>0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30</v>
      </c>
      <c r="E29" s="22">
        <v>1.07</v>
      </c>
      <c r="F29" s="22">
        <v>1.07</v>
      </c>
      <c r="G29" s="22">
        <v>1.68</v>
      </c>
      <c r="H29" s="23">
        <v>1.68</v>
      </c>
      <c r="I29" s="24">
        <v>0.20699999999999999</v>
      </c>
      <c r="J29" s="24">
        <v>0.20699999999999999</v>
      </c>
      <c r="K29" s="24">
        <v>0.20699999999999999</v>
      </c>
      <c r="L29" s="24">
        <v>0.20699999999999999</v>
      </c>
      <c r="M29" s="37">
        <v>320</v>
      </c>
      <c r="N29" s="26">
        <v>11.609</v>
      </c>
      <c r="O29" s="26">
        <v>0.46700000000000003</v>
      </c>
      <c r="P29" s="26">
        <v>4.1000000000000002E-2</v>
      </c>
      <c r="Q29" s="57">
        <v>0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1.57</v>
      </c>
      <c r="F30" s="22">
        <v>1.1100000000000001</v>
      </c>
      <c r="G30" s="22">
        <v>1.57</v>
      </c>
      <c r="H30" s="23">
        <v>1.1100000000000001</v>
      </c>
      <c r="I30" s="24">
        <v>0.20699999999999999</v>
      </c>
      <c r="J30" s="24">
        <v>0.20699999999999999</v>
      </c>
      <c r="K30" s="24">
        <v>0.20699999999999999</v>
      </c>
      <c r="L30" s="24">
        <v>0.20699999999999999</v>
      </c>
      <c r="M30" s="37">
        <v>320</v>
      </c>
      <c r="N30" s="26">
        <v>11.609</v>
      </c>
      <c r="O30" s="26">
        <v>0.46700000000000003</v>
      </c>
      <c r="P30" s="26">
        <v>4.1000000000000002E-2</v>
      </c>
      <c r="Q30" s="57">
        <v>0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25.56</v>
      </c>
      <c r="E31" s="22">
        <v>1.94</v>
      </c>
      <c r="F31" s="22">
        <v>1.94</v>
      </c>
      <c r="G31" s="22">
        <v>2.9</v>
      </c>
      <c r="H31" s="23">
        <v>2.9</v>
      </c>
      <c r="I31" s="24">
        <v>0.311</v>
      </c>
      <c r="J31" s="24">
        <v>0.311</v>
      </c>
      <c r="K31" s="24">
        <v>0.311</v>
      </c>
      <c r="L31" s="24">
        <v>0.311</v>
      </c>
      <c r="M31" s="37">
        <v>11</v>
      </c>
      <c r="N31" s="26">
        <v>12.198</v>
      </c>
      <c r="O31" s="26">
        <v>0.749</v>
      </c>
      <c r="P31" s="26">
        <v>0.115</v>
      </c>
      <c r="Q31" s="57">
        <v>0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17.28</v>
      </c>
      <c r="E32" s="22">
        <v>3.88</v>
      </c>
      <c r="F32" s="22">
        <v>3.88</v>
      </c>
      <c r="G32" s="22">
        <v>3.88</v>
      </c>
      <c r="H32" s="23">
        <v>3.88</v>
      </c>
      <c r="I32" s="24">
        <v>0.311</v>
      </c>
      <c r="J32" s="24">
        <v>0.311</v>
      </c>
      <c r="K32" s="24">
        <v>0.311</v>
      </c>
      <c r="L32" s="24">
        <v>0.311</v>
      </c>
      <c r="M32" s="37">
        <v>11</v>
      </c>
      <c r="N32" s="26">
        <v>4.6859999999999999</v>
      </c>
      <c r="O32" s="26">
        <v>1.381</v>
      </c>
      <c r="P32" s="26">
        <v>0.115</v>
      </c>
      <c r="Q32" s="57">
        <v>0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3.31</v>
      </c>
      <c r="F33" s="29">
        <v>2.44</v>
      </c>
      <c r="G33" s="29">
        <v>3.31</v>
      </c>
      <c r="H33" s="30">
        <v>2.44</v>
      </c>
      <c r="I33" s="31">
        <v>0.311</v>
      </c>
      <c r="J33" s="31">
        <v>0.311</v>
      </c>
      <c r="K33" s="31">
        <v>0.311</v>
      </c>
      <c r="L33" s="31">
        <v>0.311</v>
      </c>
      <c r="M33" s="39">
        <v>11</v>
      </c>
      <c r="N33" s="33">
        <v>0</v>
      </c>
      <c r="O33" s="33">
        <v>0.72599999999999998</v>
      </c>
      <c r="P33" s="33">
        <v>0.115</v>
      </c>
      <c r="Q33" s="58">
        <v>0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11.88</v>
      </c>
      <c r="E34" s="15">
        <v>0.32</v>
      </c>
      <c r="F34" s="15">
        <v>0.32</v>
      </c>
      <c r="G34" s="15">
        <v>0.39</v>
      </c>
      <c r="H34" s="16">
        <v>0.37</v>
      </c>
      <c r="I34" s="17">
        <v>3.6999999999999998E-2</v>
      </c>
      <c r="J34" s="17">
        <v>3.6999999999999998E-2</v>
      </c>
      <c r="K34" s="17">
        <v>3.6999999999999998E-2</v>
      </c>
      <c r="L34" s="17">
        <v>3.6999999999999998E-2</v>
      </c>
      <c r="M34" s="35">
        <v>35000</v>
      </c>
      <c r="N34" s="19">
        <v>8.7750000000000004</v>
      </c>
      <c r="O34" s="19">
        <v>0.186</v>
      </c>
      <c r="P34" s="19">
        <v>3.1E-2</v>
      </c>
      <c r="Q34" s="56">
        <v>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17.64</v>
      </c>
      <c r="E35" s="22">
        <v>0.46</v>
      </c>
      <c r="F35" s="22">
        <v>0.43</v>
      </c>
      <c r="G35" s="22">
        <v>0.56999999999999995</v>
      </c>
      <c r="H35" s="23">
        <v>0.5</v>
      </c>
      <c r="I35" s="24">
        <v>6.4000000000000001E-2</v>
      </c>
      <c r="J35" s="24">
        <v>6.4000000000000001E-2</v>
      </c>
      <c r="K35" s="24">
        <v>6.4000000000000001E-2</v>
      </c>
      <c r="L35" s="24">
        <v>6.4000000000000001E-2</v>
      </c>
      <c r="M35" s="37">
        <v>35000</v>
      </c>
      <c r="N35" s="26">
        <v>11.678000000000001</v>
      </c>
      <c r="O35" s="26">
        <v>0.25600000000000001</v>
      </c>
      <c r="P35" s="26">
        <v>3.9E-2</v>
      </c>
      <c r="Q35" s="57">
        <v>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29.52</v>
      </c>
      <c r="E36" s="22">
        <v>0.61</v>
      </c>
      <c r="F36" s="22">
        <v>0.51</v>
      </c>
      <c r="G36" s="22">
        <v>0.91</v>
      </c>
      <c r="H36" s="23">
        <v>0.76</v>
      </c>
      <c r="I36" s="24">
        <v>0.10100000000000001</v>
      </c>
      <c r="J36" s="24">
        <v>0.10100000000000001</v>
      </c>
      <c r="K36" s="24">
        <v>0.10100000000000001</v>
      </c>
      <c r="L36" s="24">
        <v>0.10100000000000001</v>
      </c>
      <c r="M36" s="37">
        <v>5200</v>
      </c>
      <c r="N36" s="26">
        <v>10.75</v>
      </c>
      <c r="O36" s="26">
        <v>0.29699999999999999</v>
      </c>
      <c r="P36" s="26">
        <v>4.8000000000000001E-2</v>
      </c>
      <c r="Q36" s="57">
        <v>0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36.6</v>
      </c>
      <c r="E37" s="22">
        <v>1.0900000000000001</v>
      </c>
      <c r="F37" s="22">
        <v>1.0900000000000001</v>
      </c>
      <c r="G37" s="22">
        <v>1.17</v>
      </c>
      <c r="H37" s="23">
        <v>1.17</v>
      </c>
      <c r="I37" s="24">
        <v>0.184</v>
      </c>
      <c r="J37" s="24">
        <v>0.184</v>
      </c>
      <c r="K37" s="24">
        <v>0.184</v>
      </c>
      <c r="L37" s="24">
        <v>0.184</v>
      </c>
      <c r="M37" s="37">
        <v>320</v>
      </c>
      <c r="N37" s="26">
        <v>11.609</v>
      </c>
      <c r="O37" s="26">
        <v>0.46700000000000003</v>
      </c>
      <c r="P37" s="26">
        <v>4.1000000000000002E-2</v>
      </c>
      <c r="Q37" s="57">
        <v>0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37.08</v>
      </c>
      <c r="E38" s="22">
        <v>2.82</v>
      </c>
      <c r="F38" s="22">
        <v>2.82</v>
      </c>
      <c r="G38" s="22">
        <v>3.23</v>
      </c>
      <c r="H38" s="23">
        <v>3.23</v>
      </c>
      <c r="I38" s="24">
        <v>0.28699999999999998</v>
      </c>
      <c r="J38" s="24">
        <v>0.28699999999999998</v>
      </c>
      <c r="K38" s="24">
        <v>0.28699999999999998</v>
      </c>
      <c r="L38" s="24">
        <v>0.28699999999999998</v>
      </c>
      <c r="M38" s="37">
        <v>11</v>
      </c>
      <c r="N38" s="26">
        <v>12.198</v>
      </c>
      <c r="O38" s="26">
        <v>0.749</v>
      </c>
      <c r="P38" s="26">
        <v>0.115</v>
      </c>
      <c r="Q38" s="57">
        <v>0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13.8</v>
      </c>
      <c r="E39" s="22">
        <v>4.5</v>
      </c>
      <c r="F39" s="22">
        <v>4.5</v>
      </c>
      <c r="G39" s="22">
        <v>4.5</v>
      </c>
      <c r="H39" s="23">
        <v>4.5</v>
      </c>
      <c r="I39" s="24">
        <v>0.28699999999999998</v>
      </c>
      <c r="J39" s="24">
        <v>0.28699999999999998</v>
      </c>
      <c r="K39" s="24">
        <v>0.28699999999999998</v>
      </c>
      <c r="L39" s="24">
        <v>0.28699999999999998</v>
      </c>
      <c r="M39" s="37">
        <v>11</v>
      </c>
      <c r="N39" s="26">
        <v>4.6859999999999999</v>
      </c>
      <c r="O39" s="26">
        <v>1.381</v>
      </c>
      <c r="P39" s="26">
        <v>0.115</v>
      </c>
      <c r="Q39" s="57">
        <v>0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2.16</v>
      </c>
      <c r="F40" s="22">
        <v>2.16</v>
      </c>
      <c r="G40" s="22">
        <v>2.16</v>
      </c>
      <c r="H40" s="23">
        <v>2.16</v>
      </c>
      <c r="I40" s="24">
        <v>0.28699999999999998</v>
      </c>
      <c r="J40" s="24">
        <v>0.28699999999999998</v>
      </c>
      <c r="K40" s="24">
        <v>0.28699999999999998</v>
      </c>
      <c r="L40" s="24">
        <v>0.28699999999999998</v>
      </c>
      <c r="M40" s="37">
        <v>11</v>
      </c>
      <c r="N40" s="26">
        <v>0</v>
      </c>
      <c r="O40" s="26">
        <v>0.72599999999999998</v>
      </c>
      <c r="P40" s="26">
        <v>0.115</v>
      </c>
      <c r="Q40" s="57">
        <v>0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19.8</v>
      </c>
      <c r="E41" s="22">
        <v>0.56999999999999995</v>
      </c>
      <c r="F41" s="22">
        <v>0.48</v>
      </c>
      <c r="G41" s="22">
        <v>0.56999999999999995</v>
      </c>
      <c r="H41" s="23">
        <v>0.48</v>
      </c>
      <c r="I41" s="24">
        <v>4.3999999999999997E-2</v>
      </c>
      <c r="J41" s="24">
        <v>4.3999999999999997E-2</v>
      </c>
      <c r="K41" s="24">
        <v>4.3999999999999997E-2</v>
      </c>
      <c r="L41" s="24">
        <v>4.3999999999999997E-2</v>
      </c>
      <c r="M41" s="37">
        <v>35000</v>
      </c>
      <c r="N41" s="26">
        <v>11.678000000000001</v>
      </c>
      <c r="O41" s="26">
        <v>0.25600000000000001</v>
      </c>
      <c r="P41" s="26">
        <v>3.9E-2</v>
      </c>
      <c r="Q41" s="57">
        <v>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25.8</v>
      </c>
      <c r="E42" s="22">
        <v>1.04</v>
      </c>
      <c r="F42" s="22">
        <v>0.7</v>
      </c>
      <c r="G42" s="22">
        <v>1.04</v>
      </c>
      <c r="H42" s="23">
        <v>0.7</v>
      </c>
      <c r="I42" s="24">
        <v>8.6999999999999994E-2</v>
      </c>
      <c r="J42" s="24">
        <v>8.6999999999999994E-2</v>
      </c>
      <c r="K42" s="24">
        <v>8.6999999999999994E-2</v>
      </c>
      <c r="L42" s="24">
        <v>8.6999999999999994E-2</v>
      </c>
      <c r="M42" s="37">
        <v>5200</v>
      </c>
      <c r="N42" s="26">
        <v>10.75</v>
      </c>
      <c r="O42" s="26">
        <v>0.29699999999999999</v>
      </c>
      <c r="P42" s="26">
        <v>4.8000000000000001E-2</v>
      </c>
      <c r="Q42" s="57">
        <v>0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28.8</v>
      </c>
      <c r="E43" s="22">
        <v>1.33</v>
      </c>
      <c r="F43" s="22">
        <v>0.74</v>
      </c>
      <c r="G43" s="22">
        <v>1.33</v>
      </c>
      <c r="H43" s="23">
        <v>0.74</v>
      </c>
      <c r="I43" s="24">
        <v>0.14299999999999999</v>
      </c>
      <c r="J43" s="24">
        <v>0.14299999999999999</v>
      </c>
      <c r="K43" s="24">
        <v>0.14299999999999999</v>
      </c>
      <c r="L43" s="24">
        <v>0.14299999999999999</v>
      </c>
      <c r="M43" s="37">
        <v>320</v>
      </c>
      <c r="N43" s="26">
        <v>11.609</v>
      </c>
      <c r="O43" s="26">
        <v>0.46700000000000003</v>
      </c>
      <c r="P43" s="26">
        <v>4.1000000000000002E-2</v>
      </c>
      <c r="Q43" s="57">
        <v>0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39.6</v>
      </c>
      <c r="E44" s="22">
        <v>1.86</v>
      </c>
      <c r="F44" s="22">
        <v>1.1000000000000001</v>
      </c>
      <c r="G44" s="22">
        <v>1.86</v>
      </c>
      <c r="H44" s="23">
        <v>1.1000000000000001</v>
      </c>
      <c r="I44" s="24">
        <v>0.222</v>
      </c>
      <c r="J44" s="24">
        <v>0.222</v>
      </c>
      <c r="K44" s="24">
        <v>0.222</v>
      </c>
      <c r="L44" s="24">
        <v>0.222</v>
      </c>
      <c r="M44" s="37">
        <v>11</v>
      </c>
      <c r="N44" s="26">
        <v>12.198</v>
      </c>
      <c r="O44" s="26">
        <v>0.749</v>
      </c>
      <c r="P44" s="26">
        <v>0.115</v>
      </c>
      <c r="Q44" s="57">
        <v>0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13.8</v>
      </c>
      <c r="E45" s="22">
        <v>3.7</v>
      </c>
      <c r="F45" s="22">
        <v>3.7</v>
      </c>
      <c r="G45" s="22">
        <v>3.7</v>
      </c>
      <c r="H45" s="23">
        <v>3.7</v>
      </c>
      <c r="I45" s="24">
        <v>0.222</v>
      </c>
      <c r="J45" s="24">
        <v>0.222</v>
      </c>
      <c r="K45" s="24">
        <v>0.222</v>
      </c>
      <c r="L45" s="24">
        <v>0.222</v>
      </c>
      <c r="M45" s="37">
        <v>11</v>
      </c>
      <c r="N45" s="26">
        <v>4.6859999999999999</v>
      </c>
      <c r="O45" s="26">
        <v>1.381</v>
      </c>
      <c r="P45" s="26">
        <v>0.115</v>
      </c>
      <c r="Q45" s="57">
        <v>0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2.34</v>
      </c>
      <c r="F46" s="29">
        <v>2.34</v>
      </c>
      <c r="G46" s="29">
        <v>2.34</v>
      </c>
      <c r="H46" s="30">
        <v>2.34</v>
      </c>
      <c r="I46" s="31">
        <v>0.222</v>
      </c>
      <c r="J46" s="31">
        <v>0.222</v>
      </c>
      <c r="K46" s="31">
        <v>0.222</v>
      </c>
      <c r="L46" s="31">
        <v>0.222</v>
      </c>
      <c r="M46" s="39">
        <v>11</v>
      </c>
      <c r="N46" s="33">
        <v>0</v>
      </c>
      <c r="O46" s="33">
        <v>0.72599999999999998</v>
      </c>
      <c r="P46" s="33">
        <v>0.115</v>
      </c>
      <c r="Q46" s="58">
        <v>0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18.84</v>
      </c>
      <c r="E47" s="22">
        <v>0.25</v>
      </c>
      <c r="F47" s="22">
        <v>0.25</v>
      </c>
      <c r="G47" s="22">
        <v>0.28999999999999998</v>
      </c>
      <c r="H47" s="23">
        <v>0.28999999999999998</v>
      </c>
      <c r="I47" s="24">
        <v>8.3000000000000004E-2</v>
      </c>
      <c r="J47" s="24">
        <v>8.3000000000000004E-2</v>
      </c>
      <c r="K47" s="24">
        <v>8.3000000000000004E-2</v>
      </c>
      <c r="L47" s="24">
        <v>8.3000000000000004E-2</v>
      </c>
      <c r="M47" s="37">
        <v>35000</v>
      </c>
      <c r="N47" s="26">
        <v>8.7750000000000004</v>
      </c>
      <c r="O47" s="26">
        <v>0.186</v>
      </c>
      <c r="P47" s="26">
        <v>3.1E-2</v>
      </c>
      <c r="Q47" s="57">
        <v>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23.04</v>
      </c>
      <c r="E48" s="22">
        <v>0.46</v>
      </c>
      <c r="F48" s="22">
        <v>0.46</v>
      </c>
      <c r="G48" s="22">
        <v>0.56000000000000005</v>
      </c>
      <c r="H48" s="23">
        <v>0.56000000000000005</v>
      </c>
      <c r="I48" s="24">
        <v>0.13400000000000001</v>
      </c>
      <c r="J48" s="24">
        <v>0.13400000000000001</v>
      </c>
      <c r="K48" s="24">
        <v>0.13400000000000001</v>
      </c>
      <c r="L48" s="24">
        <v>0.13400000000000001</v>
      </c>
      <c r="M48" s="37">
        <v>35000</v>
      </c>
      <c r="N48" s="26">
        <v>11.678000000000001</v>
      </c>
      <c r="O48" s="26">
        <v>0.25600000000000001</v>
      </c>
      <c r="P48" s="26">
        <v>3.9E-2</v>
      </c>
      <c r="Q48" s="57">
        <v>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28.32</v>
      </c>
      <c r="E49" s="22">
        <v>0.71</v>
      </c>
      <c r="F49" s="22">
        <v>0.71</v>
      </c>
      <c r="G49" s="22">
        <v>0.81</v>
      </c>
      <c r="H49" s="23">
        <v>0.81</v>
      </c>
      <c r="I49" s="24">
        <v>0.14199999999999999</v>
      </c>
      <c r="J49" s="24">
        <v>0.14199999999999999</v>
      </c>
      <c r="K49" s="24">
        <v>0.14199999999999999</v>
      </c>
      <c r="L49" s="24">
        <v>0.14199999999999999</v>
      </c>
      <c r="M49" s="37">
        <v>5200</v>
      </c>
      <c r="N49" s="26">
        <v>10.75</v>
      </c>
      <c r="O49" s="26">
        <v>0.29699999999999999</v>
      </c>
      <c r="P49" s="26">
        <v>4.8000000000000001E-2</v>
      </c>
      <c r="Q49" s="57">
        <v>0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31.2</v>
      </c>
      <c r="E50" s="22">
        <v>1.25</v>
      </c>
      <c r="F50" s="22">
        <v>1.25</v>
      </c>
      <c r="G50" s="22">
        <v>1.4</v>
      </c>
      <c r="H50" s="23">
        <v>1.4</v>
      </c>
      <c r="I50" s="24">
        <v>0.23300000000000001</v>
      </c>
      <c r="J50" s="24">
        <v>0.23300000000000001</v>
      </c>
      <c r="K50" s="24">
        <v>0.23300000000000001</v>
      </c>
      <c r="L50" s="24">
        <v>0.23300000000000001</v>
      </c>
      <c r="M50" s="37">
        <v>320</v>
      </c>
      <c r="N50" s="26">
        <v>11.609</v>
      </c>
      <c r="O50" s="26">
        <v>0.46700000000000003</v>
      </c>
      <c r="P50" s="26">
        <v>4.1000000000000002E-2</v>
      </c>
      <c r="Q50" s="57">
        <v>0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37.92</v>
      </c>
      <c r="E51" s="22">
        <v>1.98</v>
      </c>
      <c r="F51" s="22">
        <v>1.98</v>
      </c>
      <c r="G51" s="22">
        <v>1.98</v>
      </c>
      <c r="H51" s="23">
        <v>1.98</v>
      </c>
      <c r="I51" s="24">
        <v>0.25900000000000001</v>
      </c>
      <c r="J51" s="24">
        <v>0.25900000000000001</v>
      </c>
      <c r="K51" s="24">
        <v>0.25900000000000001</v>
      </c>
      <c r="L51" s="24">
        <v>0.25900000000000001</v>
      </c>
      <c r="M51" s="37">
        <v>11</v>
      </c>
      <c r="N51" s="26">
        <v>12.198</v>
      </c>
      <c r="O51" s="26">
        <v>0.749</v>
      </c>
      <c r="P51" s="26">
        <v>0.115</v>
      </c>
      <c r="Q51" s="57">
        <v>0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18.239999999999998</v>
      </c>
      <c r="E52" s="22">
        <v>3.95</v>
      </c>
      <c r="F52" s="22">
        <v>3.95</v>
      </c>
      <c r="G52" s="22">
        <v>3.95</v>
      </c>
      <c r="H52" s="23">
        <v>3.95</v>
      </c>
      <c r="I52" s="24">
        <v>0.25900000000000001</v>
      </c>
      <c r="J52" s="24">
        <v>0.25900000000000001</v>
      </c>
      <c r="K52" s="24">
        <v>0.25900000000000001</v>
      </c>
      <c r="L52" s="24">
        <v>0.25900000000000001</v>
      </c>
      <c r="M52" s="37">
        <v>11</v>
      </c>
      <c r="N52" s="26">
        <v>4.6859999999999999</v>
      </c>
      <c r="O52" s="26">
        <v>1.381</v>
      </c>
      <c r="P52" s="26">
        <v>0.115</v>
      </c>
      <c r="Q52" s="57">
        <v>0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2.5499999999999998</v>
      </c>
      <c r="F53" s="22">
        <v>1.49</v>
      </c>
      <c r="G53" s="22">
        <v>2.5499999999999998</v>
      </c>
      <c r="H53" s="23">
        <v>1.49</v>
      </c>
      <c r="I53" s="24">
        <v>0.25900000000000001</v>
      </c>
      <c r="J53" s="24">
        <v>0.25900000000000001</v>
      </c>
      <c r="K53" s="24">
        <v>0.25900000000000001</v>
      </c>
      <c r="L53" s="24">
        <v>0.25900000000000001</v>
      </c>
      <c r="M53" s="37">
        <v>11</v>
      </c>
      <c r="N53" s="26">
        <v>0</v>
      </c>
      <c r="O53" s="26">
        <v>0.72599999999999998</v>
      </c>
      <c r="P53" s="26">
        <v>0.115</v>
      </c>
      <c r="Q53" s="57">
        <v>0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16.8</v>
      </c>
      <c r="E54" s="15">
        <v>0.33</v>
      </c>
      <c r="F54" s="15">
        <v>0.33</v>
      </c>
      <c r="G54" s="15">
        <v>0.33</v>
      </c>
      <c r="H54" s="16">
        <v>0.33</v>
      </c>
      <c r="I54" s="17">
        <v>5.5E-2</v>
      </c>
      <c r="J54" s="17">
        <v>5.5E-2</v>
      </c>
      <c r="K54" s="17">
        <v>5.5E-2</v>
      </c>
      <c r="L54" s="17">
        <v>5.5E-2</v>
      </c>
      <c r="M54" s="35">
        <v>35000</v>
      </c>
      <c r="N54" s="19">
        <v>8.7750000000000004</v>
      </c>
      <c r="O54" s="19">
        <v>0.186</v>
      </c>
      <c r="P54" s="19">
        <v>3.1E-2</v>
      </c>
      <c r="Q54" s="56">
        <v>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23.28</v>
      </c>
      <c r="E55" s="22">
        <v>0.73</v>
      </c>
      <c r="F55" s="22">
        <v>0.73</v>
      </c>
      <c r="G55" s="22">
        <v>0.73</v>
      </c>
      <c r="H55" s="23">
        <v>0.73</v>
      </c>
      <c r="I55" s="24">
        <v>6.9000000000000006E-2</v>
      </c>
      <c r="J55" s="24">
        <v>6.9000000000000006E-2</v>
      </c>
      <c r="K55" s="24">
        <v>6.9000000000000006E-2</v>
      </c>
      <c r="L55" s="24">
        <v>6.9000000000000006E-2</v>
      </c>
      <c r="M55" s="37">
        <v>35000</v>
      </c>
      <c r="N55" s="26">
        <v>11.678000000000001</v>
      </c>
      <c r="O55" s="26">
        <v>0.25600000000000001</v>
      </c>
      <c r="P55" s="26">
        <v>3.9E-2</v>
      </c>
      <c r="Q55" s="57">
        <v>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32.4</v>
      </c>
      <c r="E56" s="22">
        <v>1.06</v>
      </c>
      <c r="F56" s="22">
        <v>1.06</v>
      </c>
      <c r="G56" s="22">
        <v>1.06</v>
      </c>
      <c r="H56" s="23">
        <v>1.06</v>
      </c>
      <c r="I56" s="24">
        <v>0.11600000000000001</v>
      </c>
      <c r="J56" s="24">
        <v>0.11600000000000001</v>
      </c>
      <c r="K56" s="24">
        <v>0.11600000000000001</v>
      </c>
      <c r="L56" s="24">
        <v>0.11600000000000001</v>
      </c>
      <c r="M56" s="37">
        <v>5200</v>
      </c>
      <c r="N56" s="26">
        <v>10.75</v>
      </c>
      <c r="O56" s="26">
        <v>0.29699999999999999</v>
      </c>
      <c r="P56" s="26">
        <v>4.8000000000000001E-2</v>
      </c>
      <c r="Q56" s="57">
        <v>0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33.840000000000003</v>
      </c>
      <c r="E57" s="22">
        <v>2</v>
      </c>
      <c r="F57" s="22">
        <v>1.34</v>
      </c>
      <c r="G57" s="22">
        <v>2</v>
      </c>
      <c r="H57" s="23">
        <v>1.34</v>
      </c>
      <c r="I57" s="24">
        <v>0.16400000000000001</v>
      </c>
      <c r="J57" s="24">
        <v>0.16400000000000001</v>
      </c>
      <c r="K57" s="24">
        <v>0.16400000000000001</v>
      </c>
      <c r="L57" s="24">
        <v>0.16400000000000001</v>
      </c>
      <c r="M57" s="37">
        <v>320</v>
      </c>
      <c r="N57" s="26">
        <v>11.609</v>
      </c>
      <c r="O57" s="26">
        <v>0.46700000000000003</v>
      </c>
      <c r="P57" s="26">
        <v>4.1000000000000002E-2</v>
      </c>
      <c r="Q57" s="57">
        <v>0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1.88</v>
      </c>
      <c r="F58" s="22">
        <v>1.26</v>
      </c>
      <c r="G58" s="22">
        <v>1.88</v>
      </c>
      <c r="H58" s="23">
        <v>1.26</v>
      </c>
      <c r="I58" s="24">
        <v>0.16400000000000001</v>
      </c>
      <c r="J58" s="24">
        <v>0.16400000000000001</v>
      </c>
      <c r="K58" s="24">
        <v>0.16400000000000001</v>
      </c>
      <c r="L58" s="24">
        <v>0.16400000000000001</v>
      </c>
      <c r="M58" s="37">
        <v>320</v>
      </c>
      <c r="N58" s="26">
        <v>11.609</v>
      </c>
      <c r="O58" s="26">
        <v>0.46700000000000003</v>
      </c>
      <c r="P58" s="26">
        <v>4.1000000000000002E-2</v>
      </c>
      <c r="Q58" s="57">
        <v>0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35.04</v>
      </c>
      <c r="E59" s="22">
        <v>3.53</v>
      </c>
      <c r="F59" s="22">
        <v>2.96</v>
      </c>
      <c r="G59" s="22">
        <v>3.53</v>
      </c>
      <c r="H59" s="23">
        <v>2.96</v>
      </c>
      <c r="I59" s="24">
        <v>0.28100000000000003</v>
      </c>
      <c r="J59" s="24">
        <v>0.28100000000000003</v>
      </c>
      <c r="K59" s="24">
        <v>0.28100000000000003</v>
      </c>
      <c r="L59" s="24">
        <v>0.28100000000000003</v>
      </c>
      <c r="M59" s="37">
        <v>11</v>
      </c>
      <c r="N59" s="26">
        <v>12.198</v>
      </c>
      <c r="O59" s="26">
        <v>0.749</v>
      </c>
      <c r="P59" s="26">
        <v>0.115</v>
      </c>
      <c r="Q59" s="57">
        <v>0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18.36</v>
      </c>
      <c r="E60" s="22">
        <v>4.62</v>
      </c>
      <c r="F60" s="22">
        <v>4.62</v>
      </c>
      <c r="G60" s="22">
        <v>4.62</v>
      </c>
      <c r="H60" s="23">
        <v>4.62</v>
      </c>
      <c r="I60" s="24">
        <v>0.28100000000000003</v>
      </c>
      <c r="J60" s="24">
        <v>0.28100000000000003</v>
      </c>
      <c r="K60" s="24">
        <v>0.28100000000000003</v>
      </c>
      <c r="L60" s="24">
        <v>0.28100000000000003</v>
      </c>
      <c r="M60" s="37">
        <v>11</v>
      </c>
      <c r="N60" s="26">
        <v>4.6859999999999999</v>
      </c>
      <c r="O60" s="26">
        <v>1.381</v>
      </c>
      <c r="P60" s="26">
        <v>0.115</v>
      </c>
      <c r="Q60" s="57">
        <v>0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3.6</v>
      </c>
      <c r="F61" s="22">
        <v>2.08</v>
      </c>
      <c r="G61" s="22">
        <v>3.6</v>
      </c>
      <c r="H61" s="23">
        <v>2.08</v>
      </c>
      <c r="I61" s="24">
        <v>0.28100000000000003</v>
      </c>
      <c r="J61" s="24">
        <v>0.28100000000000003</v>
      </c>
      <c r="K61" s="24">
        <v>0.28100000000000003</v>
      </c>
      <c r="L61" s="24">
        <v>0.28100000000000003</v>
      </c>
      <c r="M61" s="37">
        <v>11</v>
      </c>
      <c r="N61" s="26">
        <v>0</v>
      </c>
      <c r="O61" s="26">
        <v>0.72599999999999998</v>
      </c>
      <c r="P61" s="26">
        <v>0.115</v>
      </c>
      <c r="Q61" s="57">
        <v>0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18.36</v>
      </c>
      <c r="E62" s="22">
        <v>5.0999999999999996</v>
      </c>
      <c r="F62" s="22">
        <v>2.52</v>
      </c>
      <c r="G62" s="22">
        <v>5.0999999999999996</v>
      </c>
      <c r="H62" s="23">
        <v>2.52</v>
      </c>
      <c r="I62" s="24">
        <v>0.28100000000000003</v>
      </c>
      <c r="J62" s="24">
        <v>0.28100000000000003</v>
      </c>
      <c r="K62" s="24">
        <v>0.28100000000000003</v>
      </c>
      <c r="L62" s="24">
        <v>0.28100000000000003</v>
      </c>
      <c r="M62" s="37">
        <v>11</v>
      </c>
      <c r="N62" s="26">
        <v>4.6859999999999999</v>
      </c>
      <c r="O62" s="26">
        <v>1.381</v>
      </c>
      <c r="P62" s="26">
        <v>0.115</v>
      </c>
      <c r="Q62" s="57">
        <v>0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25.2</v>
      </c>
      <c r="E63" s="22">
        <v>0.77</v>
      </c>
      <c r="F63" s="22">
        <v>0.77</v>
      </c>
      <c r="G63" s="22">
        <v>0.77</v>
      </c>
      <c r="H63" s="23">
        <v>0.77</v>
      </c>
      <c r="I63" s="24">
        <v>0.106</v>
      </c>
      <c r="J63" s="24">
        <v>0.106</v>
      </c>
      <c r="K63" s="24">
        <v>0.106</v>
      </c>
      <c r="L63" s="24">
        <v>0.106</v>
      </c>
      <c r="M63" s="37">
        <v>5200</v>
      </c>
      <c r="N63" s="26">
        <v>10.75</v>
      </c>
      <c r="O63" s="26">
        <v>0.29699999999999999</v>
      </c>
      <c r="P63" s="26">
        <v>4.8000000000000001E-2</v>
      </c>
      <c r="Q63" s="57">
        <v>0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26.28</v>
      </c>
      <c r="E64" s="22">
        <v>1.66</v>
      </c>
      <c r="F64" s="22">
        <v>1.01</v>
      </c>
      <c r="G64" s="22">
        <v>1.66</v>
      </c>
      <c r="H64" s="23">
        <v>1.01</v>
      </c>
      <c r="I64" s="24">
        <v>0.13800000000000001</v>
      </c>
      <c r="J64" s="24">
        <v>0.13800000000000001</v>
      </c>
      <c r="K64" s="24">
        <v>0.13800000000000001</v>
      </c>
      <c r="L64" s="24">
        <v>0.13800000000000001</v>
      </c>
      <c r="M64" s="37">
        <v>320</v>
      </c>
      <c r="N64" s="26">
        <v>11.609</v>
      </c>
      <c r="O64" s="26">
        <v>0.46700000000000003</v>
      </c>
      <c r="P64" s="26">
        <v>4.1000000000000002E-2</v>
      </c>
      <c r="Q64" s="57">
        <v>0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27.12</v>
      </c>
      <c r="E65" s="22">
        <v>3.02</v>
      </c>
      <c r="F65" s="22">
        <v>2.2999999999999998</v>
      </c>
      <c r="G65" s="22">
        <v>3.02</v>
      </c>
      <c r="H65" s="23">
        <v>2.2999999999999998</v>
      </c>
      <c r="I65" s="24">
        <v>0.30599999999999999</v>
      </c>
      <c r="J65" s="24">
        <v>0.30599999999999999</v>
      </c>
      <c r="K65" s="24">
        <v>0.30599999999999999</v>
      </c>
      <c r="L65" s="24">
        <v>0.30599999999999999</v>
      </c>
      <c r="M65" s="37">
        <v>11</v>
      </c>
      <c r="N65" s="26">
        <v>12.198</v>
      </c>
      <c r="O65" s="26">
        <v>0.749</v>
      </c>
      <c r="P65" s="26">
        <v>0.115</v>
      </c>
      <c r="Q65" s="57">
        <v>0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18</v>
      </c>
      <c r="E66" s="22">
        <v>3.2</v>
      </c>
      <c r="F66" s="22">
        <v>3.2</v>
      </c>
      <c r="G66" s="22">
        <v>3.2</v>
      </c>
      <c r="H66" s="23">
        <v>3.2</v>
      </c>
      <c r="I66" s="24">
        <v>0.30599999999999999</v>
      </c>
      <c r="J66" s="24">
        <v>0.30599999999999999</v>
      </c>
      <c r="K66" s="24">
        <v>0.30599999999999999</v>
      </c>
      <c r="L66" s="24">
        <v>0.30599999999999999</v>
      </c>
      <c r="M66" s="37">
        <v>11</v>
      </c>
      <c r="N66" s="26">
        <v>4.6859999999999999</v>
      </c>
      <c r="O66" s="26">
        <v>1.381</v>
      </c>
      <c r="P66" s="26">
        <v>0.115</v>
      </c>
      <c r="Q66" s="57">
        <v>0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2.84</v>
      </c>
      <c r="F67" s="22">
        <v>1.81</v>
      </c>
      <c r="G67" s="22">
        <v>2.84</v>
      </c>
      <c r="H67" s="23">
        <v>1.81</v>
      </c>
      <c r="I67" s="24">
        <v>0.30599999999999999</v>
      </c>
      <c r="J67" s="24">
        <v>0.30599999999999999</v>
      </c>
      <c r="K67" s="24">
        <v>0.30599999999999999</v>
      </c>
      <c r="L67" s="24">
        <v>0.30599999999999999</v>
      </c>
      <c r="M67" s="37">
        <v>11</v>
      </c>
      <c r="N67" s="26">
        <v>0</v>
      </c>
      <c r="O67" s="26">
        <v>0.72599999999999998</v>
      </c>
      <c r="P67" s="26">
        <v>0.115</v>
      </c>
      <c r="Q67" s="57">
        <v>0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18</v>
      </c>
      <c r="E68" s="29">
        <v>3.63</v>
      </c>
      <c r="F68" s="29">
        <v>1.86</v>
      </c>
      <c r="G68" s="29">
        <v>3.63</v>
      </c>
      <c r="H68" s="30">
        <v>1.86</v>
      </c>
      <c r="I68" s="24">
        <v>0.30599999999999999</v>
      </c>
      <c r="J68" s="24">
        <v>0.30599999999999999</v>
      </c>
      <c r="K68" s="24">
        <v>0.30599999999999999</v>
      </c>
      <c r="L68" s="24">
        <v>0.30599999999999999</v>
      </c>
      <c r="M68" s="39">
        <v>11</v>
      </c>
      <c r="N68" s="33">
        <v>4.6859999999999999</v>
      </c>
      <c r="O68" s="33">
        <v>1.381</v>
      </c>
      <c r="P68" s="33">
        <v>0.115</v>
      </c>
      <c r="Q68" s="58">
        <v>0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22.08</v>
      </c>
      <c r="E69" s="15">
        <v>0.35</v>
      </c>
      <c r="F69" s="15">
        <v>0.25</v>
      </c>
      <c r="G69" s="15">
        <v>0.35</v>
      </c>
      <c r="H69" s="16">
        <v>0.25</v>
      </c>
      <c r="I69" s="17">
        <v>8.1000000000000003E-2</v>
      </c>
      <c r="J69" s="17">
        <v>8.1000000000000003E-2</v>
      </c>
      <c r="K69" s="17">
        <v>8.1000000000000003E-2</v>
      </c>
      <c r="L69" s="17">
        <v>8.1000000000000003E-2</v>
      </c>
      <c r="M69" s="35">
        <v>35000</v>
      </c>
      <c r="N69" s="19">
        <v>8.7750000000000004</v>
      </c>
      <c r="O69" s="19">
        <v>0.186</v>
      </c>
      <c r="P69" s="19">
        <v>3.1E-2</v>
      </c>
      <c r="Q69" s="56">
        <v>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28.8</v>
      </c>
      <c r="E70" s="22">
        <v>0.48</v>
      </c>
      <c r="F70" s="22">
        <v>0.32</v>
      </c>
      <c r="G70" s="22">
        <v>0.48</v>
      </c>
      <c r="H70" s="23">
        <v>0.32</v>
      </c>
      <c r="I70" s="24">
        <v>0.13100000000000001</v>
      </c>
      <c r="J70" s="24">
        <v>0.13100000000000001</v>
      </c>
      <c r="K70" s="24">
        <v>0.13100000000000001</v>
      </c>
      <c r="L70" s="24">
        <v>0.13100000000000001</v>
      </c>
      <c r="M70" s="37">
        <v>35000</v>
      </c>
      <c r="N70" s="26">
        <v>11.678000000000001</v>
      </c>
      <c r="O70" s="26">
        <v>0.25600000000000001</v>
      </c>
      <c r="P70" s="26">
        <v>3.9E-2</v>
      </c>
      <c r="Q70" s="57">
        <v>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35.159999999999997</v>
      </c>
      <c r="E71" s="22">
        <v>0.95</v>
      </c>
      <c r="F71" s="22">
        <v>0.68</v>
      </c>
      <c r="G71" s="22">
        <v>0.95</v>
      </c>
      <c r="H71" s="23">
        <v>0.68</v>
      </c>
      <c r="I71" s="24">
        <v>0.17100000000000001</v>
      </c>
      <c r="J71" s="24">
        <v>0.17100000000000001</v>
      </c>
      <c r="K71" s="24">
        <v>0.17100000000000001</v>
      </c>
      <c r="L71" s="24">
        <v>0.17100000000000001</v>
      </c>
      <c r="M71" s="37">
        <v>5200</v>
      </c>
      <c r="N71" s="26">
        <v>10.75</v>
      </c>
      <c r="O71" s="26">
        <v>0.29699999999999999</v>
      </c>
      <c r="P71" s="26">
        <v>4.8000000000000001E-2</v>
      </c>
      <c r="Q71" s="57">
        <v>0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35.64</v>
      </c>
      <c r="E72" s="22">
        <v>1.56</v>
      </c>
      <c r="F72" s="22">
        <v>1.1299999999999999</v>
      </c>
      <c r="G72" s="22">
        <v>1.56</v>
      </c>
      <c r="H72" s="23">
        <v>1.1299999999999999</v>
      </c>
      <c r="I72" s="24">
        <v>0.217</v>
      </c>
      <c r="J72" s="24">
        <v>0.217</v>
      </c>
      <c r="K72" s="24">
        <v>0.217</v>
      </c>
      <c r="L72" s="24">
        <v>0.217</v>
      </c>
      <c r="M72" s="37">
        <v>320</v>
      </c>
      <c r="N72" s="26">
        <v>11.609</v>
      </c>
      <c r="O72" s="26">
        <v>0.46700000000000003</v>
      </c>
      <c r="P72" s="26">
        <v>4.1000000000000002E-2</v>
      </c>
      <c r="Q72" s="57">
        <v>0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35.520000000000003</v>
      </c>
      <c r="E73" s="22">
        <v>2.0299999999999998</v>
      </c>
      <c r="F73" s="22">
        <v>1.43</v>
      </c>
      <c r="G73" s="22">
        <v>2.0299999999999998</v>
      </c>
      <c r="H73" s="23">
        <v>1.43</v>
      </c>
      <c r="I73" s="24">
        <v>0.27</v>
      </c>
      <c r="J73" s="24">
        <v>0.27</v>
      </c>
      <c r="K73" s="24">
        <v>0.27</v>
      </c>
      <c r="L73" s="24">
        <v>0.27</v>
      </c>
      <c r="M73" s="37">
        <v>11</v>
      </c>
      <c r="N73" s="26">
        <v>12.198</v>
      </c>
      <c r="O73" s="26">
        <v>0.749</v>
      </c>
      <c r="P73" s="26">
        <v>0.115</v>
      </c>
      <c r="Q73" s="57">
        <v>0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13.8</v>
      </c>
      <c r="E74" s="22">
        <v>3.78</v>
      </c>
      <c r="F74" s="22">
        <v>3.78</v>
      </c>
      <c r="G74" s="22">
        <v>3.78</v>
      </c>
      <c r="H74" s="23">
        <v>3.78</v>
      </c>
      <c r="I74" s="24">
        <v>0.27</v>
      </c>
      <c r="J74" s="24">
        <v>0.27</v>
      </c>
      <c r="K74" s="24">
        <v>0.27</v>
      </c>
      <c r="L74" s="24">
        <v>0.27</v>
      </c>
      <c r="M74" s="37">
        <v>11</v>
      </c>
      <c r="N74" s="26">
        <v>4.6859999999999999</v>
      </c>
      <c r="O74" s="26">
        <v>1.381</v>
      </c>
      <c r="P74" s="26">
        <v>0.115</v>
      </c>
      <c r="Q74" s="57">
        <v>0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3.85</v>
      </c>
      <c r="F75" s="22">
        <v>2.69</v>
      </c>
      <c r="G75" s="22">
        <v>3.85</v>
      </c>
      <c r="H75" s="23">
        <v>2.69</v>
      </c>
      <c r="I75" s="24">
        <v>0.27</v>
      </c>
      <c r="J75" s="24">
        <v>0.27</v>
      </c>
      <c r="K75" s="24">
        <v>0.27</v>
      </c>
      <c r="L75" s="24">
        <v>0.27</v>
      </c>
      <c r="M75" s="37">
        <v>11</v>
      </c>
      <c r="N75" s="26">
        <v>0</v>
      </c>
      <c r="O75" s="26">
        <v>0.72599999999999998</v>
      </c>
      <c r="P75" s="26">
        <v>0.115</v>
      </c>
      <c r="Q75" s="57">
        <v>0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13.8</v>
      </c>
      <c r="E76" s="22">
        <v>4.2</v>
      </c>
      <c r="F76" s="22">
        <v>2.62</v>
      </c>
      <c r="G76" s="22">
        <v>4.2</v>
      </c>
      <c r="H76" s="23">
        <v>2.62</v>
      </c>
      <c r="I76" s="24">
        <v>0.27</v>
      </c>
      <c r="J76" s="24">
        <v>0.27</v>
      </c>
      <c r="K76" s="24">
        <v>0.27</v>
      </c>
      <c r="L76" s="24">
        <v>0.27</v>
      </c>
      <c r="M76" s="37">
        <v>11</v>
      </c>
      <c r="N76" s="26">
        <v>4.6859999999999999</v>
      </c>
      <c r="O76" s="26">
        <v>1.381</v>
      </c>
      <c r="P76" s="26">
        <v>0.115</v>
      </c>
      <c r="Q76" s="57">
        <v>0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17.04</v>
      </c>
      <c r="E77" s="22">
        <v>1.03</v>
      </c>
      <c r="F77" s="22">
        <v>0.76</v>
      </c>
      <c r="G77" s="22">
        <v>1.03</v>
      </c>
      <c r="H77" s="23">
        <v>0.76</v>
      </c>
      <c r="I77" s="24">
        <v>7.3999999999999996E-2</v>
      </c>
      <c r="J77" s="24">
        <v>7.3999999999999996E-2</v>
      </c>
      <c r="K77" s="24">
        <v>7.3999999999999996E-2</v>
      </c>
      <c r="L77" s="24">
        <v>7.3999999999999996E-2</v>
      </c>
      <c r="M77" s="37">
        <v>35000</v>
      </c>
      <c r="N77" s="26">
        <v>11.678000000000001</v>
      </c>
      <c r="O77" s="26">
        <v>0.25600000000000001</v>
      </c>
      <c r="P77" s="26">
        <v>3.9E-2</v>
      </c>
      <c r="Q77" s="57">
        <v>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23.64</v>
      </c>
      <c r="E78" s="22">
        <v>1.23</v>
      </c>
      <c r="F78" s="22">
        <v>0.94</v>
      </c>
      <c r="G78" s="22">
        <v>1.23</v>
      </c>
      <c r="H78" s="23">
        <v>0.94</v>
      </c>
      <c r="I78" s="24">
        <v>9.6000000000000002E-2</v>
      </c>
      <c r="J78" s="24">
        <v>9.6000000000000002E-2</v>
      </c>
      <c r="K78" s="24">
        <v>9.6000000000000002E-2</v>
      </c>
      <c r="L78" s="24">
        <v>9.6000000000000002E-2</v>
      </c>
      <c r="M78" s="37">
        <v>5200</v>
      </c>
      <c r="N78" s="26">
        <v>10.75</v>
      </c>
      <c r="O78" s="26">
        <v>0.29699999999999999</v>
      </c>
      <c r="P78" s="26">
        <v>4.8000000000000001E-2</v>
      </c>
      <c r="Q78" s="57">
        <v>0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30.24</v>
      </c>
      <c r="E79" s="22">
        <v>1.61</v>
      </c>
      <c r="F79" s="22">
        <v>1.23</v>
      </c>
      <c r="G79" s="22">
        <v>1.61</v>
      </c>
      <c r="H79" s="23">
        <v>1.23</v>
      </c>
      <c r="I79" s="24">
        <v>0.19900000000000001</v>
      </c>
      <c r="J79" s="24">
        <v>0.19900000000000001</v>
      </c>
      <c r="K79" s="24">
        <v>0.19900000000000001</v>
      </c>
      <c r="L79" s="24">
        <v>0.19900000000000001</v>
      </c>
      <c r="M79" s="37">
        <v>320</v>
      </c>
      <c r="N79" s="26">
        <v>11.609</v>
      </c>
      <c r="O79" s="26">
        <v>0.46700000000000003</v>
      </c>
      <c r="P79" s="26">
        <v>4.1000000000000002E-2</v>
      </c>
      <c r="Q79" s="57">
        <v>0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39</v>
      </c>
      <c r="E80" s="22">
        <v>2.65</v>
      </c>
      <c r="F80" s="22">
        <v>1.96</v>
      </c>
      <c r="G80" s="22">
        <v>2.65</v>
      </c>
      <c r="H80" s="23">
        <v>1.96</v>
      </c>
      <c r="I80" s="24">
        <v>0.28199999999999997</v>
      </c>
      <c r="J80" s="24">
        <v>0.28199999999999997</v>
      </c>
      <c r="K80" s="24">
        <v>0.28199999999999997</v>
      </c>
      <c r="L80" s="24">
        <v>0.28199999999999997</v>
      </c>
      <c r="M80" s="37">
        <v>11</v>
      </c>
      <c r="N80" s="26">
        <v>12.198</v>
      </c>
      <c r="O80" s="26">
        <v>0.749</v>
      </c>
      <c r="P80" s="26">
        <v>0.115</v>
      </c>
      <c r="Q80" s="57">
        <v>0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13.8</v>
      </c>
      <c r="E81" s="22">
        <v>4.0599999999999996</v>
      </c>
      <c r="F81" s="22">
        <v>4.0599999999999996</v>
      </c>
      <c r="G81" s="22">
        <v>4.0599999999999996</v>
      </c>
      <c r="H81" s="23">
        <v>4.0599999999999996</v>
      </c>
      <c r="I81" s="24">
        <v>0.28199999999999997</v>
      </c>
      <c r="J81" s="24">
        <v>0.28199999999999997</v>
      </c>
      <c r="K81" s="24">
        <v>0.28199999999999997</v>
      </c>
      <c r="L81" s="24">
        <v>0.28199999999999997</v>
      </c>
      <c r="M81" s="37">
        <v>11</v>
      </c>
      <c r="N81" s="26">
        <v>4.6859999999999999</v>
      </c>
      <c r="O81" s="26">
        <v>1.381</v>
      </c>
      <c r="P81" s="26">
        <v>0.115</v>
      </c>
      <c r="Q81" s="57">
        <v>0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1.96</v>
      </c>
      <c r="F82" s="29">
        <v>1.96</v>
      </c>
      <c r="G82" s="29">
        <v>1.96</v>
      </c>
      <c r="H82" s="30">
        <v>1.96</v>
      </c>
      <c r="I82" s="31">
        <v>0.28199999999999997</v>
      </c>
      <c r="J82" s="31">
        <v>0.28199999999999997</v>
      </c>
      <c r="K82" s="31">
        <v>0.28199999999999997</v>
      </c>
      <c r="L82" s="31">
        <v>0.28199999999999997</v>
      </c>
      <c r="M82" s="39">
        <v>11</v>
      </c>
      <c r="N82" s="33">
        <v>0</v>
      </c>
      <c r="O82" s="33">
        <v>0.72599999999999998</v>
      </c>
      <c r="P82" s="33">
        <v>0.115</v>
      </c>
      <c r="Q82" s="58">
        <v>0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14.88</v>
      </c>
      <c r="E83" s="15">
        <v>0.46</v>
      </c>
      <c r="F83" s="15">
        <v>0.36</v>
      </c>
      <c r="G83" s="15">
        <v>0.5</v>
      </c>
      <c r="H83" s="16">
        <v>0.37</v>
      </c>
      <c r="I83" s="17">
        <v>5.2999999999999999E-2</v>
      </c>
      <c r="J83" s="17">
        <v>5.2999999999999999E-2</v>
      </c>
      <c r="K83" s="17">
        <v>5.2999999999999999E-2</v>
      </c>
      <c r="L83" s="17">
        <v>5.2999999999999999E-2</v>
      </c>
      <c r="M83" s="35">
        <v>35000</v>
      </c>
      <c r="N83" s="19">
        <v>8.7750000000000004</v>
      </c>
      <c r="O83" s="19">
        <v>0.186</v>
      </c>
      <c r="P83" s="19">
        <v>3.1E-2</v>
      </c>
      <c r="Q83" s="56">
        <v>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18.12</v>
      </c>
      <c r="E84" s="22">
        <v>0.63</v>
      </c>
      <c r="F84" s="22">
        <v>0.55000000000000004</v>
      </c>
      <c r="G84" s="22">
        <v>0.66</v>
      </c>
      <c r="H84" s="23">
        <v>0.62</v>
      </c>
      <c r="I84" s="24">
        <v>7.2999999999999995E-2</v>
      </c>
      <c r="J84" s="24">
        <v>7.2999999999999995E-2</v>
      </c>
      <c r="K84" s="24">
        <v>7.2999999999999995E-2</v>
      </c>
      <c r="L84" s="24">
        <v>7.2999999999999995E-2</v>
      </c>
      <c r="M84" s="37">
        <v>35000</v>
      </c>
      <c r="N84" s="26">
        <v>11.678000000000001</v>
      </c>
      <c r="O84" s="26">
        <v>0.25600000000000001</v>
      </c>
      <c r="P84" s="26">
        <v>3.9E-2</v>
      </c>
      <c r="Q84" s="57">
        <v>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23.4</v>
      </c>
      <c r="E85" s="22">
        <v>0.95</v>
      </c>
      <c r="F85" s="22">
        <v>0.73</v>
      </c>
      <c r="G85" s="22">
        <v>1.03</v>
      </c>
      <c r="H85" s="23">
        <v>0.9</v>
      </c>
      <c r="I85" s="24">
        <v>0.11</v>
      </c>
      <c r="J85" s="24">
        <v>0.11</v>
      </c>
      <c r="K85" s="24">
        <v>0.11</v>
      </c>
      <c r="L85" s="24">
        <v>0.11</v>
      </c>
      <c r="M85" s="37">
        <v>5200</v>
      </c>
      <c r="N85" s="26">
        <v>10.75</v>
      </c>
      <c r="O85" s="26">
        <v>0.29699999999999999</v>
      </c>
      <c r="P85" s="26">
        <v>4.8000000000000001E-2</v>
      </c>
      <c r="Q85" s="57">
        <v>0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37.799999999999997</v>
      </c>
      <c r="E86" s="22">
        <v>1.52</v>
      </c>
      <c r="F86" s="22">
        <v>1.24</v>
      </c>
      <c r="G86" s="22">
        <v>1.75</v>
      </c>
      <c r="H86" s="23">
        <v>1.44</v>
      </c>
      <c r="I86" s="24">
        <v>0.23</v>
      </c>
      <c r="J86" s="24">
        <v>0.23</v>
      </c>
      <c r="K86" s="24">
        <v>0.23</v>
      </c>
      <c r="L86" s="24">
        <v>0.23</v>
      </c>
      <c r="M86" s="37">
        <v>320</v>
      </c>
      <c r="N86" s="26">
        <v>11.609</v>
      </c>
      <c r="O86" s="26">
        <v>0.46700000000000003</v>
      </c>
      <c r="P86" s="26">
        <v>4.1000000000000002E-2</v>
      </c>
      <c r="Q86" s="57">
        <v>0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41.04</v>
      </c>
      <c r="E87" s="22">
        <v>1.84</v>
      </c>
      <c r="F87" s="22">
        <v>1.5</v>
      </c>
      <c r="G87" s="22">
        <v>1.84</v>
      </c>
      <c r="H87" s="23">
        <v>1.5</v>
      </c>
      <c r="I87" s="24">
        <v>0.25700000000000001</v>
      </c>
      <c r="J87" s="24">
        <v>0.25700000000000001</v>
      </c>
      <c r="K87" s="24">
        <v>0.25700000000000001</v>
      </c>
      <c r="L87" s="24">
        <v>0.25700000000000001</v>
      </c>
      <c r="M87" s="37">
        <v>11</v>
      </c>
      <c r="N87" s="26">
        <v>12.198</v>
      </c>
      <c r="O87" s="26">
        <v>0.749</v>
      </c>
      <c r="P87" s="26">
        <v>0.115</v>
      </c>
      <c r="Q87" s="57">
        <v>0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41.04</v>
      </c>
      <c r="E88" s="22">
        <v>1.8</v>
      </c>
      <c r="F88" s="22">
        <v>1.8</v>
      </c>
      <c r="G88" s="22">
        <v>1.8</v>
      </c>
      <c r="H88" s="23">
        <v>1.8</v>
      </c>
      <c r="I88" s="24">
        <v>0.25700000000000001</v>
      </c>
      <c r="J88" s="24">
        <v>0.25700000000000001</v>
      </c>
      <c r="K88" s="24">
        <v>0.25700000000000001</v>
      </c>
      <c r="L88" s="24">
        <v>0.25700000000000001</v>
      </c>
      <c r="M88" s="37">
        <v>11</v>
      </c>
      <c r="N88" s="26">
        <v>12.198</v>
      </c>
      <c r="O88" s="26">
        <v>0.749</v>
      </c>
      <c r="P88" s="26">
        <v>0.115</v>
      </c>
      <c r="Q88" s="57">
        <v>0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13.8</v>
      </c>
      <c r="E89" s="22">
        <v>4.5599999999999996</v>
      </c>
      <c r="F89" s="22">
        <v>2</v>
      </c>
      <c r="G89" s="22">
        <v>4.5599999999999996</v>
      </c>
      <c r="H89" s="23">
        <v>2</v>
      </c>
      <c r="I89" s="24">
        <v>0.25700000000000001</v>
      </c>
      <c r="J89" s="24">
        <v>0.25700000000000001</v>
      </c>
      <c r="K89" s="24">
        <v>0.25700000000000001</v>
      </c>
      <c r="L89" s="24">
        <v>0.25700000000000001</v>
      </c>
      <c r="M89" s="37">
        <v>11</v>
      </c>
      <c r="N89" s="26">
        <v>4.6859999999999999</v>
      </c>
      <c r="O89" s="26">
        <v>1.381</v>
      </c>
      <c r="P89" s="26">
        <v>0.115</v>
      </c>
      <c r="Q89" s="57">
        <v>0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13.8</v>
      </c>
      <c r="E90" s="22">
        <v>4.32</v>
      </c>
      <c r="F90" s="22">
        <v>4.32</v>
      </c>
      <c r="G90" s="22">
        <v>4.32</v>
      </c>
      <c r="H90" s="23">
        <v>4.32</v>
      </c>
      <c r="I90" s="24">
        <v>0.25700000000000001</v>
      </c>
      <c r="J90" s="24">
        <v>0.25700000000000001</v>
      </c>
      <c r="K90" s="24">
        <v>0.25700000000000001</v>
      </c>
      <c r="L90" s="24">
        <v>0.25700000000000001</v>
      </c>
      <c r="M90" s="37">
        <v>11</v>
      </c>
      <c r="N90" s="26">
        <v>4.6859999999999999</v>
      </c>
      <c r="O90" s="26">
        <v>1.381</v>
      </c>
      <c r="P90" s="26">
        <v>0.115</v>
      </c>
      <c r="Q90" s="57">
        <v>0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2.71</v>
      </c>
      <c r="F91" s="22">
        <v>2.71</v>
      </c>
      <c r="G91" s="22">
        <v>2.71</v>
      </c>
      <c r="H91" s="23">
        <v>2.71</v>
      </c>
      <c r="I91" s="24">
        <v>0.25700000000000001</v>
      </c>
      <c r="J91" s="24">
        <v>0.25700000000000001</v>
      </c>
      <c r="K91" s="24">
        <v>0.25700000000000001</v>
      </c>
      <c r="L91" s="24">
        <v>0.25700000000000001</v>
      </c>
      <c r="M91" s="37">
        <v>11</v>
      </c>
      <c r="N91" s="26">
        <v>0</v>
      </c>
      <c r="O91" s="26">
        <v>0.72599999999999998</v>
      </c>
      <c r="P91" s="26">
        <v>0.115</v>
      </c>
      <c r="Q91" s="57">
        <v>0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24.96</v>
      </c>
      <c r="E92" s="22">
        <v>2.71</v>
      </c>
      <c r="F92" s="22">
        <v>2.71</v>
      </c>
      <c r="G92" s="22">
        <v>2.71</v>
      </c>
      <c r="H92" s="23">
        <v>2.71</v>
      </c>
      <c r="I92" s="24">
        <v>8.8999999999999996E-2</v>
      </c>
      <c r="J92" s="24">
        <v>8.8999999999999996E-2</v>
      </c>
      <c r="K92" s="24">
        <v>8.8999999999999996E-2</v>
      </c>
      <c r="L92" s="24">
        <v>8.8999999999999996E-2</v>
      </c>
      <c r="M92" s="37">
        <v>5200</v>
      </c>
      <c r="N92" s="26">
        <v>10.75</v>
      </c>
      <c r="O92" s="26">
        <v>0.29699999999999999</v>
      </c>
      <c r="P92" s="26">
        <v>4.8000000000000001E-2</v>
      </c>
      <c r="Q92" s="57">
        <v>0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60</v>
      </c>
      <c r="E93" s="22">
        <v>3.74</v>
      </c>
      <c r="F93" s="22">
        <v>3.74</v>
      </c>
      <c r="G93" s="22">
        <v>3.74</v>
      </c>
      <c r="H93" s="23">
        <v>3.74</v>
      </c>
      <c r="I93" s="24">
        <v>0.248</v>
      </c>
      <c r="J93" s="24">
        <v>0.248</v>
      </c>
      <c r="K93" s="24">
        <v>0.248</v>
      </c>
      <c r="L93" s="24">
        <v>0.248</v>
      </c>
      <c r="M93" s="37">
        <v>320</v>
      </c>
      <c r="N93" s="26">
        <v>11.609</v>
      </c>
      <c r="O93" s="26">
        <v>0.46700000000000003</v>
      </c>
      <c r="P93" s="26">
        <v>4.1000000000000002E-2</v>
      </c>
      <c r="Q93" s="57">
        <v>0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14.76</v>
      </c>
      <c r="E94" s="22">
        <v>6.08</v>
      </c>
      <c r="F94" s="22">
        <v>6.08</v>
      </c>
      <c r="G94" s="22">
        <v>6.08</v>
      </c>
      <c r="H94" s="23">
        <v>6.08</v>
      </c>
      <c r="I94" s="24">
        <v>0.248</v>
      </c>
      <c r="J94" s="24">
        <v>0.248</v>
      </c>
      <c r="K94" s="24">
        <v>0.248</v>
      </c>
      <c r="L94" s="24">
        <v>0.248</v>
      </c>
      <c r="M94" s="37">
        <v>320</v>
      </c>
      <c r="N94" s="26">
        <v>11.609</v>
      </c>
      <c r="O94" s="26">
        <v>0.46700000000000003</v>
      </c>
      <c r="P94" s="26">
        <v>4.1000000000000002E-2</v>
      </c>
      <c r="Q94" s="57">
        <v>0</v>
      </c>
      <c r="R94" s="53">
        <v>1.5</v>
      </c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2.85</v>
      </c>
      <c r="F95" s="22">
        <v>2.85</v>
      </c>
      <c r="G95" s="22">
        <v>2.85</v>
      </c>
      <c r="H95" s="23">
        <v>2.85</v>
      </c>
      <c r="I95" s="24">
        <v>0.248</v>
      </c>
      <c r="J95" s="24">
        <v>0.248</v>
      </c>
      <c r="K95" s="24">
        <v>0.248</v>
      </c>
      <c r="L95" s="24">
        <v>0.248</v>
      </c>
      <c r="M95" s="37">
        <v>320</v>
      </c>
      <c r="N95" s="26">
        <v>11.609</v>
      </c>
      <c r="O95" s="26">
        <v>0.46700000000000003</v>
      </c>
      <c r="P95" s="26">
        <v>4.1000000000000002E-2</v>
      </c>
      <c r="Q95" s="57">
        <v>0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60</v>
      </c>
      <c r="E96" s="22">
        <v>3.74</v>
      </c>
      <c r="F96" s="22">
        <v>3.74</v>
      </c>
      <c r="G96" s="22">
        <v>3.74</v>
      </c>
      <c r="H96" s="23">
        <v>3.74</v>
      </c>
      <c r="I96" s="24">
        <v>0.248</v>
      </c>
      <c r="J96" s="24">
        <v>0.248</v>
      </c>
      <c r="K96" s="24">
        <v>0.248</v>
      </c>
      <c r="L96" s="24">
        <v>0.248</v>
      </c>
      <c r="M96" s="37">
        <v>11</v>
      </c>
      <c r="N96" s="26">
        <v>12.198</v>
      </c>
      <c r="O96" s="26">
        <v>0.749</v>
      </c>
      <c r="P96" s="26">
        <v>0.115</v>
      </c>
      <c r="Q96" s="57">
        <v>0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14.76</v>
      </c>
      <c r="E97" s="22">
        <v>6.08</v>
      </c>
      <c r="F97" s="22">
        <v>6.08</v>
      </c>
      <c r="G97" s="22">
        <v>6.08</v>
      </c>
      <c r="H97" s="23">
        <v>6.08</v>
      </c>
      <c r="I97" s="24">
        <v>0.248</v>
      </c>
      <c r="J97" s="24">
        <v>0.248</v>
      </c>
      <c r="K97" s="24">
        <v>0.248</v>
      </c>
      <c r="L97" s="24">
        <v>0.248</v>
      </c>
      <c r="M97" s="37">
        <v>11</v>
      </c>
      <c r="N97" s="26">
        <v>4.6859999999999999</v>
      </c>
      <c r="O97" s="26">
        <v>1.381</v>
      </c>
      <c r="P97" s="26">
        <v>0.115</v>
      </c>
      <c r="Q97" s="57">
        <v>0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2.85</v>
      </c>
      <c r="F98" s="29">
        <v>2.85</v>
      </c>
      <c r="G98" s="29">
        <v>2.85</v>
      </c>
      <c r="H98" s="30">
        <v>2.85</v>
      </c>
      <c r="I98" s="31">
        <v>0.248</v>
      </c>
      <c r="J98" s="31">
        <v>0.248</v>
      </c>
      <c r="K98" s="31">
        <v>0.248</v>
      </c>
      <c r="L98" s="31">
        <v>0.248</v>
      </c>
      <c r="M98" s="39">
        <v>11</v>
      </c>
      <c r="N98" s="33">
        <v>0</v>
      </c>
      <c r="O98" s="33">
        <v>0.72599999999999998</v>
      </c>
      <c r="P98" s="33">
        <v>0.115</v>
      </c>
      <c r="Q98" s="58">
        <v>0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26.16</v>
      </c>
      <c r="E99" s="22">
        <v>0.33</v>
      </c>
      <c r="F99" s="22">
        <v>0.33</v>
      </c>
      <c r="G99" s="22">
        <v>0.33</v>
      </c>
      <c r="H99" s="23">
        <v>0.33</v>
      </c>
      <c r="I99" s="24">
        <v>5.8999999999999997E-2</v>
      </c>
      <c r="J99" s="24">
        <v>5.8999999999999997E-2</v>
      </c>
      <c r="K99" s="24">
        <v>5.8999999999999997E-2</v>
      </c>
      <c r="L99" s="24">
        <v>5.8999999999999997E-2</v>
      </c>
      <c r="M99" s="37">
        <v>35000</v>
      </c>
      <c r="N99" s="26">
        <v>8.7750000000000004</v>
      </c>
      <c r="O99" s="26">
        <v>0.186</v>
      </c>
      <c r="P99" s="26">
        <v>3.1E-2</v>
      </c>
      <c r="Q99" s="57">
        <v>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27.96</v>
      </c>
      <c r="E100" s="22">
        <v>0.5</v>
      </c>
      <c r="F100" s="22">
        <v>0.5</v>
      </c>
      <c r="G100" s="22">
        <v>0.5</v>
      </c>
      <c r="H100" s="23">
        <v>0.5</v>
      </c>
      <c r="I100" s="24">
        <v>9.2999999999999999E-2</v>
      </c>
      <c r="J100" s="24">
        <v>9.2999999999999999E-2</v>
      </c>
      <c r="K100" s="24">
        <v>9.2999999999999999E-2</v>
      </c>
      <c r="L100" s="24">
        <v>9.2999999999999999E-2</v>
      </c>
      <c r="M100" s="37">
        <v>35000</v>
      </c>
      <c r="N100" s="26">
        <v>11.678000000000001</v>
      </c>
      <c r="O100" s="26">
        <v>0.25600000000000001</v>
      </c>
      <c r="P100" s="26">
        <v>3.9E-2</v>
      </c>
      <c r="Q100" s="57">
        <v>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39.119999999999997</v>
      </c>
      <c r="E101" s="22">
        <v>0.83</v>
      </c>
      <c r="F101" s="22">
        <v>0.83</v>
      </c>
      <c r="G101" s="22">
        <v>0.83</v>
      </c>
      <c r="H101" s="23">
        <v>0.83</v>
      </c>
      <c r="I101" s="24">
        <v>0.14699999999999999</v>
      </c>
      <c r="J101" s="24">
        <v>0.14699999999999999</v>
      </c>
      <c r="K101" s="24">
        <v>0.14699999999999999</v>
      </c>
      <c r="L101" s="24">
        <v>0.14699999999999999</v>
      </c>
      <c r="M101" s="37">
        <v>5200</v>
      </c>
      <c r="N101" s="26">
        <v>10.75</v>
      </c>
      <c r="O101" s="26">
        <v>0.29699999999999999</v>
      </c>
      <c r="P101" s="26">
        <v>4.8000000000000001E-2</v>
      </c>
      <c r="Q101" s="57">
        <v>0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42</v>
      </c>
      <c r="E102" s="22">
        <v>1.37</v>
      </c>
      <c r="F102" s="22">
        <v>1.37</v>
      </c>
      <c r="G102" s="22">
        <v>1.37</v>
      </c>
      <c r="H102" s="23">
        <v>1.37</v>
      </c>
      <c r="I102" s="24">
        <v>0.252</v>
      </c>
      <c r="J102" s="24">
        <v>0.252</v>
      </c>
      <c r="K102" s="24">
        <v>0.252</v>
      </c>
      <c r="L102" s="24">
        <v>0.252</v>
      </c>
      <c r="M102" s="37">
        <v>320</v>
      </c>
      <c r="N102" s="26">
        <v>11.609</v>
      </c>
      <c r="O102" s="26">
        <v>0.46700000000000003</v>
      </c>
      <c r="P102" s="26">
        <v>4.1000000000000002E-2</v>
      </c>
      <c r="Q102" s="57">
        <v>0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43.08</v>
      </c>
      <c r="E103" s="22">
        <v>1.87</v>
      </c>
      <c r="F103" s="22">
        <v>1.87</v>
      </c>
      <c r="G103" s="22">
        <v>1.87</v>
      </c>
      <c r="H103" s="23">
        <v>1.87</v>
      </c>
      <c r="I103" s="24">
        <v>0.40100000000000002</v>
      </c>
      <c r="J103" s="24">
        <v>0.40100000000000002</v>
      </c>
      <c r="K103" s="24">
        <v>0.40100000000000002</v>
      </c>
      <c r="L103" s="24">
        <v>0.40100000000000002</v>
      </c>
      <c r="M103" s="37">
        <v>11</v>
      </c>
      <c r="N103" s="26">
        <v>12.198</v>
      </c>
      <c r="O103" s="26">
        <v>0.749</v>
      </c>
      <c r="P103" s="26">
        <v>0.115</v>
      </c>
      <c r="Q103" s="57">
        <v>0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13.8</v>
      </c>
      <c r="E104" s="22">
        <v>3.87</v>
      </c>
      <c r="F104" s="22">
        <v>3.87</v>
      </c>
      <c r="G104" s="22">
        <v>3.87</v>
      </c>
      <c r="H104" s="23">
        <v>3.87</v>
      </c>
      <c r="I104" s="24">
        <v>0.40100000000000002</v>
      </c>
      <c r="J104" s="24">
        <v>0.40100000000000002</v>
      </c>
      <c r="K104" s="24">
        <v>0.40100000000000002</v>
      </c>
      <c r="L104" s="24">
        <v>0.40100000000000002</v>
      </c>
      <c r="M104" s="37">
        <v>11</v>
      </c>
      <c r="N104" s="26">
        <v>4.6859999999999999</v>
      </c>
      <c r="O104" s="26">
        <v>1.381</v>
      </c>
      <c r="P104" s="26">
        <v>0.115</v>
      </c>
      <c r="Q104" s="57">
        <v>0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4</v>
      </c>
      <c r="F105" s="29">
        <v>1.85</v>
      </c>
      <c r="G105" s="29">
        <v>4</v>
      </c>
      <c r="H105" s="30">
        <v>1.85</v>
      </c>
      <c r="I105" s="31">
        <v>0.40100000000000002</v>
      </c>
      <c r="J105" s="31">
        <v>0.40100000000000002</v>
      </c>
      <c r="K105" s="31">
        <v>0.40100000000000002</v>
      </c>
      <c r="L105" s="31">
        <v>0.40100000000000002</v>
      </c>
      <c r="M105" s="39">
        <v>11</v>
      </c>
      <c r="N105" s="33">
        <v>0</v>
      </c>
      <c r="O105" s="33">
        <v>0.72599999999999998</v>
      </c>
      <c r="P105" s="33">
        <v>0.115</v>
      </c>
      <c r="Q105" s="58">
        <v>0</v>
      </c>
      <c r="R105" s="54">
        <v>1.5</v>
      </c>
    </row>
  </sheetData>
  <sheetProtection algorithmName="SHA-512" hashValue="F1IGatX2srUV8j3awP7rNZjgpAK7HMdgWMVwDH8hFJdwKg/jE6jhbZY91DeHQobqgkbswjqsELoD8Pmm7H4Z5Q==" saltValue="NLRS8EKfTje6FrrKFiA25A==" spinCount="100000" sheet="1" objects="1" scenarios="1"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05"/>
  <sheetViews>
    <sheetView zoomScaleNormal="100" workbookViewId="0">
      <pane xSplit="2" ySplit="2" topLeftCell="I3" activePane="bottomRight" state="frozen"/>
      <selection activeCell="B1" sqref="B1"/>
      <selection pane="topRight" activeCell="C1" sqref="C1"/>
      <selection pane="bottomLeft" activeCell="B3" sqref="B3"/>
      <selection pane="bottomRight" activeCell="B2" sqref="B2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193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16.920000000000002</v>
      </c>
      <c r="E3" s="15">
        <v>0.4</v>
      </c>
      <c r="F3" s="15">
        <v>0.33</v>
      </c>
      <c r="G3" s="15">
        <v>0.4</v>
      </c>
      <c r="H3" s="16">
        <v>0.33</v>
      </c>
      <c r="I3" s="17">
        <v>5.8000000000000003E-2</v>
      </c>
      <c r="J3" s="17">
        <v>5.8000000000000003E-2</v>
      </c>
      <c r="K3" s="17">
        <v>5.8000000000000003E-2</v>
      </c>
      <c r="L3" s="17">
        <v>5.8000000000000003E-2</v>
      </c>
      <c r="M3" s="35">
        <v>35000</v>
      </c>
      <c r="N3" s="19">
        <v>6.9130000000000003</v>
      </c>
      <c r="O3" s="19">
        <v>0.153</v>
      </c>
      <c r="P3" s="19">
        <v>7.0999999999999994E-2</v>
      </c>
      <c r="Q3" s="56">
        <v>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22.68</v>
      </c>
      <c r="E4" s="22">
        <v>0.65</v>
      </c>
      <c r="F4" s="22">
        <v>0.54</v>
      </c>
      <c r="G4" s="22">
        <v>0.65</v>
      </c>
      <c r="H4" s="23">
        <v>0.54</v>
      </c>
      <c r="I4" s="24">
        <v>7.6999999999999999E-2</v>
      </c>
      <c r="J4" s="24">
        <v>7.6999999999999999E-2</v>
      </c>
      <c r="K4" s="24">
        <v>7.6999999999999999E-2</v>
      </c>
      <c r="L4" s="24">
        <v>7.6999999999999999E-2</v>
      </c>
      <c r="M4" s="37">
        <v>35000</v>
      </c>
      <c r="N4" s="26">
        <v>8.8580000000000005</v>
      </c>
      <c r="O4" s="26">
        <v>0.189</v>
      </c>
      <c r="P4" s="26">
        <v>4.9000000000000002E-2</v>
      </c>
      <c r="Q4" s="57">
        <v>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28.44</v>
      </c>
      <c r="E5" s="22">
        <v>1.1000000000000001</v>
      </c>
      <c r="F5" s="22">
        <v>0.94</v>
      </c>
      <c r="G5" s="22">
        <v>1.1000000000000001</v>
      </c>
      <c r="H5" s="23">
        <v>0.94</v>
      </c>
      <c r="I5" s="24">
        <v>0.11600000000000001</v>
      </c>
      <c r="J5" s="24">
        <v>0.11600000000000001</v>
      </c>
      <c r="K5" s="24">
        <v>0.11600000000000001</v>
      </c>
      <c r="L5" s="24">
        <v>0.11600000000000001</v>
      </c>
      <c r="M5" s="37">
        <v>5200</v>
      </c>
      <c r="N5" s="26">
        <v>8.1820000000000004</v>
      </c>
      <c r="O5" s="26">
        <v>0.218</v>
      </c>
      <c r="P5" s="26">
        <v>4.5999999999999999E-2</v>
      </c>
      <c r="Q5" s="57">
        <v>0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1.1000000000000001</v>
      </c>
      <c r="F6" s="22">
        <v>1.1000000000000001</v>
      </c>
      <c r="G6" s="22">
        <v>1.1000000000000001</v>
      </c>
      <c r="H6" s="23">
        <v>1.1000000000000001</v>
      </c>
      <c r="I6" s="24">
        <v>0.11600000000000001</v>
      </c>
      <c r="J6" s="24">
        <v>0.11600000000000001</v>
      </c>
      <c r="K6" s="24">
        <v>0.11600000000000001</v>
      </c>
      <c r="L6" s="24">
        <v>0.11600000000000001</v>
      </c>
      <c r="M6" s="37">
        <v>5200</v>
      </c>
      <c r="N6" s="26">
        <v>8.1820000000000004</v>
      </c>
      <c r="O6" s="26">
        <v>0.218</v>
      </c>
      <c r="P6" s="26">
        <v>4.5999999999999999E-2</v>
      </c>
      <c r="Q6" s="57">
        <v>0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34.92</v>
      </c>
      <c r="E7" s="22">
        <v>1.8</v>
      </c>
      <c r="F7" s="22">
        <v>1.58</v>
      </c>
      <c r="G7" s="22">
        <v>1.8</v>
      </c>
      <c r="H7" s="23">
        <v>1.58</v>
      </c>
      <c r="I7" s="24">
        <v>0.16500000000000001</v>
      </c>
      <c r="J7" s="24">
        <v>0.16500000000000001</v>
      </c>
      <c r="K7" s="24">
        <v>0.16500000000000001</v>
      </c>
      <c r="L7" s="24">
        <v>0.16500000000000001</v>
      </c>
      <c r="M7" s="37">
        <v>320</v>
      </c>
      <c r="N7" s="26">
        <v>8.5419999999999998</v>
      </c>
      <c r="O7" s="26">
        <v>0.34899999999999998</v>
      </c>
      <c r="P7" s="26">
        <v>3.5000000000000003E-2</v>
      </c>
      <c r="Q7" s="57">
        <v>0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1.85</v>
      </c>
      <c r="F8" s="22">
        <v>1.85</v>
      </c>
      <c r="G8" s="22">
        <v>1.85</v>
      </c>
      <c r="H8" s="23">
        <v>1.85</v>
      </c>
      <c r="I8" s="24">
        <v>0.16500000000000001</v>
      </c>
      <c r="J8" s="24">
        <v>0.16500000000000001</v>
      </c>
      <c r="K8" s="24">
        <v>0.16500000000000001</v>
      </c>
      <c r="L8" s="24">
        <v>0.16500000000000001</v>
      </c>
      <c r="M8" s="37">
        <v>320</v>
      </c>
      <c r="N8" s="26">
        <v>8.5419999999999998</v>
      </c>
      <c r="O8" s="26">
        <v>0.34899999999999998</v>
      </c>
      <c r="P8" s="26">
        <v>3.5000000000000003E-2</v>
      </c>
      <c r="Q8" s="57">
        <v>0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42</v>
      </c>
      <c r="E9" s="22">
        <v>2.39</v>
      </c>
      <c r="F9" s="22">
        <v>2.39</v>
      </c>
      <c r="G9" s="22">
        <v>2.39</v>
      </c>
      <c r="H9" s="23">
        <v>2.39</v>
      </c>
      <c r="I9" s="24">
        <v>0.33900000000000002</v>
      </c>
      <c r="J9" s="24">
        <v>0.33900000000000002</v>
      </c>
      <c r="K9" s="24">
        <v>0.33900000000000002</v>
      </c>
      <c r="L9" s="24">
        <v>0.33900000000000002</v>
      </c>
      <c r="M9" s="37">
        <v>11</v>
      </c>
      <c r="N9" s="26">
        <v>9.36</v>
      </c>
      <c r="O9" s="26">
        <v>0.53700000000000003</v>
      </c>
      <c r="P9" s="26">
        <v>9.5000000000000001E-2</v>
      </c>
      <c r="Q9" s="57">
        <v>0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23.04</v>
      </c>
      <c r="E10" s="22">
        <v>3.95</v>
      </c>
      <c r="F10" s="22">
        <v>3.95</v>
      </c>
      <c r="G10" s="22">
        <v>3.95</v>
      </c>
      <c r="H10" s="23">
        <v>3.95</v>
      </c>
      <c r="I10" s="24">
        <v>0.33900000000000002</v>
      </c>
      <c r="J10" s="24">
        <v>0.33900000000000002</v>
      </c>
      <c r="K10" s="24">
        <v>0.33900000000000002</v>
      </c>
      <c r="L10" s="24">
        <v>0.33900000000000002</v>
      </c>
      <c r="M10" s="37">
        <v>11</v>
      </c>
      <c r="N10" s="26">
        <v>3.4119999999999999</v>
      </c>
      <c r="O10" s="26">
        <v>1.022</v>
      </c>
      <c r="P10" s="26">
        <v>9.5000000000000001E-2</v>
      </c>
      <c r="Q10" s="57">
        <v>0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2.39</v>
      </c>
      <c r="F11" s="29">
        <v>2.39</v>
      </c>
      <c r="G11" s="29">
        <v>2.39</v>
      </c>
      <c r="H11" s="30">
        <v>2.39</v>
      </c>
      <c r="I11" s="31">
        <v>0.33900000000000002</v>
      </c>
      <c r="J11" s="31">
        <v>0.33900000000000002</v>
      </c>
      <c r="K11" s="31">
        <v>0.33900000000000002</v>
      </c>
      <c r="L11" s="31">
        <v>0.33900000000000002</v>
      </c>
      <c r="M11" s="39">
        <v>11</v>
      </c>
      <c r="N11" s="33">
        <v>0</v>
      </c>
      <c r="O11" s="33">
        <v>0.60199999999999998</v>
      </c>
      <c r="P11" s="33">
        <v>9.5000000000000001E-2</v>
      </c>
      <c r="Q11" s="58">
        <v>0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27.12</v>
      </c>
      <c r="E12" s="15">
        <v>0.43</v>
      </c>
      <c r="F12" s="15">
        <v>0.43</v>
      </c>
      <c r="G12" s="15">
        <v>0.43</v>
      </c>
      <c r="H12" s="16">
        <v>0.43</v>
      </c>
      <c r="I12" s="17">
        <v>8.6999999999999994E-2</v>
      </c>
      <c r="J12" s="17">
        <v>8.6999999999999994E-2</v>
      </c>
      <c r="K12" s="17">
        <v>8.6999999999999994E-2</v>
      </c>
      <c r="L12" s="17">
        <v>8.6999999999999994E-2</v>
      </c>
      <c r="M12" s="35">
        <v>35000</v>
      </c>
      <c r="N12" s="19">
        <v>6.9130000000000003</v>
      </c>
      <c r="O12" s="19">
        <v>0.153</v>
      </c>
      <c r="P12" s="19">
        <v>7.0999999999999994E-2</v>
      </c>
      <c r="Q12" s="56">
        <v>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33.72</v>
      </c>
      <c r="E13" s="22">
        <v>0.49</v>
      </c>
      <c r="F13" s="22">
        <v>0.49</v>
      </c>
      <c r="G13" s="22">
        <v>0.49</v>
      </c>
      <c r="H13" s="23">
        <v>0.49</v>
      </c>
      <c r="I13" s="24">
        <v>0.11700000000000001</v>
      </c>
      <c r="J13" s="24">
        <v>0.11700000000000001</v>
      </c>
      <c r="K13" s="24">
        <v>0.11700000000000001</v>
      </c>
      <c r="L13" s="24">
        <v>0.11700000000000001</v>
      </c>
      <c r="M13" s="37">
        <v>35000</v>
      </c>
      <c r="N13" s="26">
        <v>8.8580000000000005</v>
      </c>
      <c r="O13" s="26">
        <v>0.189</v>
      </c>
      <c r="P13" s="26">
        <v>4.9000000000000002E-2</v>
      </c>
      <c r="Q13" s="57">
        <v>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35.520000000000003</v>
      </c>
      <c r="E14" s="22">
        <v>0.79</v>
      </c>
      <c r="F14" s="22">
        <v>0.71</v>
      </c>
      <c r="G14" s="22">
        <v>1.25</v>
      </c>
      <c r="H14" s="23">
        <v>1.04</v>
      </c>
      <c r="I14" s="24">
        <v>0.156</v>
      </c>
      <c r="J14" s="24">
        <v>0.156</v>
      </c>
      <c r="K14" s="24">
        <v>0.156</v>
      </c>
      <c r="L14" s="24">
        <v>0.156</v>
      </c>
      <c r="M14" s="37">
        <v>5200</v>
      </c>
      <c r="N14" s="26">
        <v>8.1820000000000004</v>
      </c>
      <c r="O14" s="26">
        <v>0.218</v>
      </c>
      <c r="P14" s="26">
        <v>4.5999999999999999E-2</v>
      </c>
      <c r="Q14" s="57">
        <v>0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39.6</v>
      </c>
      <c r="E15" s="22">
        <v>1.1000000000000001</v>
      </c>
      <c r="F15" s="22">
        <v>0.75</v>
      </c>
      <c r="G15" s="22">
        <v>1.53</v>
      </c>
      <c r="H15" s="23">
        <v>1.1499999999999999</v>
      </c>
      <c r="I15" s="24">
        <v>0.253</v>
      </c>
      <c r="J15" s="24">
        <v>0.253</v>
      </c>
      <c r="K15" s="24">
        <v>0.253</v>
      </c>
      <c r="L15" s="24">
        <v>0.253</v>
      </c>
      <c r="M15" s="37">
        <v>320</v>
      </c>
      <c r="N15" s="26">
        <v>8.5419999999999998</v>
      </c>
      <c r="O15" s="26">
        <v>0.34899999999999998</v>
      </c>
      <c r="P15" s="26">
        <v>3.5000000000000003E-2</v>
      </c>
      <c r="Q15" s="57">
        <v>0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64.8</v>
      </c>
      <c r="E16" s="22">
        <v>2.8</v>
      </c>
      <c r="F16" s="22">
        <v>1.5</v>
      </c>
      <c r="G16" s="22">
        <v>3.7</v>
      </c>
      <c r="H16" s="23">
        <v>1.74</v>
      </c>
      <c r="I16" s="24">
        <v>0.47599999999999998</v>
      </c>
      <c r="J16" s="24">
        <v>0.47599999999999998</v>
      </c>
      <c r="K16" s="24">
        <v>0.47599999999999998</v>
      </c>
      <c r="L16" s="24">
        <v>0.47599999999999998</v>
      </c>
      <c r="M16" s="37">
        <v>11</v>
      </c>
      <c r="N16" s="26">
        <v>9.36</v>
      </c>
      <c r="O16" s="26">
        <v>0.53700000000000003</v>
      </c>
      <c r="P16" s="26">
        <v>9.5000000000000001E-2</v>
      </c>
      <c r="Q16" s="57">
        <v>0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20.64</v>
      </c>
      <c r="E17" s="22">
        <v>5.61</v>
      </c>
      <c r="F17" s="22">
        <v>5.61</v>
      </c>
      <c r="G17" s="22">
        <v>5.61</v>
      </c>
      <c r="H17" s="23">
        <v>5.61</v>
      </c>
      <c r="I17" s="24">
        <v>0.47599999999999998</v>
      </c>
      <c r="J17" s="24">
        <v>0.47599999999999998</v>
      </c>
      <c r="K17" s="24">
        <v>0.47599999999999998</v>
      </c>
      <c r="L17" s="24">
        <v>0.47599999999999998</v>
      </c>
      <c r="M17" s="37">
        <v>11</v>
      </c>
      <c r="N17" s="26">
        <v>3.4119999999999999</v>
      </c>
      <c r="O17" s="26">
        <v>1.022</v>
      </c>
      <c r="P17" s="26">
        <v>9.5000000000000001E-2</v>
      </c>
      <c r="Q17" s="57">
        <v>0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3.08</v>
      </c>
      <c r="F18" s="22">
        <v>3.08</v>
      </c>
      <c r="G18" s="22">
        <v>3.08</v>
      </c>
      <c r="H18" s="23">
        <v>3.08</v>
      </c>
      <c r="I18" s="24">
        <v>0.47599999999999998</v>
      </c>
      <c r="J18" s="24">
        <v>0.47599999999999998</v>
      </c>
      <c r="K18" s="24">
        <v>0.47599999999999998</v>
      </c>
      <c r="L18" s="24">
        <v>0.47599999999999998</v>
      </c>
      <c r="M18" s="37">
        <v>11</v>
      </c>
      <c r="N18" s="26">
        <v>0</v>
      </c>
      <c r="O18" s="26">
        <v>0.60199999999999998</v>
      </c>
      <c r="P18" s="26">
        <v>9.5000000000000001E-2</v>
      </c>
      <c r="Q18" s="57">
        <v>0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27</v>
      </c>
      <c r="E19" s="22">
        <v>0.75</v>
      </c>
      <c r="F19" s="22">
        <v>0.75</v>
      </c>
      <c r="G19" s="22">
        <v>0.75</v>
      </c>
      <c r="H19" s="23">
        <v>0.75</v>
      </c>
      <c r="I19" s="24">
        <v>9.9000000000000005E-2</v>
      </c>
      <c r="J19" s="24">
        <v>9.9000000000000005E-2</v>
      </c>
      <c r="K19" s="24">
        <v>9.9000000000000005E-2</v>
      </c>
      <c r="L19" s="24">
        <v>9.9000000000000005E-2</v>
      </c>
      <c r="M19" s="37">
        <v>35000</v>
      </c>
      <c r="N19" s="26">
        <v>8.8580000000000005</v>
      </c>
      <c r="O19" s="26">
        <v>0.189</v>
      </c>
      <c r="P19" s="26">
        <v>4.9000000000000002E-2</v>
      </c>
      <c r="Q19" s="57">
        <v>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33.6</v>
      </c>
      <c r="E20" s="22">
        <v>0.66</v>
      </c>
      <c r="F20" s="22">
        <v>0.63</v>
      </c>
      <c r="G20" s="22">
        <v>1.03</v>
      </c>
      <c r="H20" s="23">
        <v>0.92</v>
      </c>
      <c r="I20" s="24">
        <v>0.11899999999999999</v>
      </c>
      <c r="J20" s="24">
        <v>0.11899999999999999</v>
      </c>
      <c r="K20" s="24">
        <v>0.11899999999999999</v>
      </c>
      <c r="L20" s="24">
        <v>0.11899999999999999</v>
      </c>
      <c r="M20" s="37">
        <v>5200</v>
      </c>
      <c r="N20" s="26">
        <v>8.1820000000000004</v>
      </c>
      <c r="O20" s="26">
        <v>0.218</v>
      </c>
      <c r="P20" s="26">
        <v>4.5999999999999999E-2</v>
      </c>
      <c r="Q20" s="57">
        <v>0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39.6</v>
      </c>
      <c r="E21" s="22">
        <v>1.4</v>
      </c>
      <c r="F21" s="22">
        <v>1.35</v>
      </c>
      <c r="G21" s="22">
        <v>1.89</v>
      </c>
      <c r="H21" s="23">
        <v>1.72</v>
      </c>
      <c r="I21" s="24">
        <v>0.20799999999999999</v>
      </c>
      <c r="J21" s="24">
        <v>0.20799999999999999</v>
      </c>
      <c r="K21" s="24">
        <v>0.20799999999999999</v>
      </c>
      <c r="L21" s="24">
        <v>0.20799999999999999</v>
      </c>
      <c r="M21" s="37">
        <v>320</v>
      </c>
      <c r="N21" s="26">
        <v>8.5419999999999998</v>
      </c>
      <c r="O21" s="26">
        <v>0.34899999999999998</v>
      </c>
      <c r="P21" s="26">
        <v>3.5000000000000003E-2</v>
      </c>
      <c r="Q21" s="57">
        <v>0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45.6</v>
      </c>
      <c r="E22" s="22">
        <v>1.75</v>
      </c>
      <c r="F22" s="22">
        <v>1.67</v>
      </c>
      <c r="G22" s="22">
        <v>2.4700000000000002</v>
      </c>
      <c r="H22" s="23">
        <v>2.1800000000000002</v>
      </c>
      <c r="I22" s="24">
        <v>0.33700000000000002</v>
      </c>
      <c r="J22" s="24">
        <v>0.33700000000000002</v>
      </c>
      <c r="K22" s="24">
        <v>0.33700000000000002</v>
      </c>
      <c r="L22" s="24">
        <v>0.33700000000000002</v>
      </c>
      <c r="M22" s="37">
        <v>11</v>
      </c>
      <c r="N22" s="26">
        <v>9.36</v>
      </c>
      <c r="O22" s="26">
        <v>0.53700000000000003</v>
      </c>
      <c r="P22" s="26">
        <v>9.5000000000000001E-2</v>
      </c>
      <c r="Q22" s="57">
        <v>0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21.6</v>
      </c>
      <c r="E23" s="22">
        <v>3.06</v>
      </c>
      <c r="F23" s="22">
        <v>3.06</v>
      </c>
      <c r="G23" s="22">
        <v>3.06</v>
      </c>
      <c r="H23" s="23">
        <v>3.06</v>
      </c>
      <c r="I23" s="24">
        <v>0.33700000000000002</v>
      </c>
      <c r="J23" s="24">
        <v>0.33700000000000002</v>
      </c>
      <c r="K23" s="24">
        <v>0.33700000000000002</v>
      </c>
      <c r="L23" s="24">
        <v>0.33700000000000002</v>
      </c>
      <c r="M23" s="37">
        <v>11</v>
      </c>
      <c r="N23" s="26">
        <v>3.4119999999999999</v>
      </c>
      <c r="O23" s="26">
        <v>1.022</v>
      </c>
      <c r="P23" s="26">
        <v>9.5000000000000001E-2</v>
      </c>
      <c r="Q23" s="57">
        <v>0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</v>
      </c>
      <c r="F24" s="29">
        <v>2</v>
      </c>
      <c r="G24" s="29">
        <v>2</v>
      </c>
      <c r="H24" s="30">
        <v>2</v>
      </c>
      <c r="I24" s="31">
        <v>0.33700000000000002</v>
      </c>
      <c r="J24" s="31">
        <v>0.33700000000000002</v>
      </c>
      <c r="K24" s="31">
        <v>0.33700000000000002</v>
      </c>
      <c r="L24" s="31">
        <v>0.33700000000000002</v>
      </c>
      <c r="M24" s="39">
        <v>11</v>
      </c>
      <c r="N24" s="33">
        <v>0</v>
      </c>
      <c r="O24" s="33">
        <v>0.60199999999999998</v>
      </c>
      <c r="P24" s="33">
        <v>9.5000000000000001E-2</v>
      </c>
      <c r="Q24" s="58">
        <v>0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18.600000000000001</v>
      </c>
      <c r="E25" s="15">
        <v>0.34</v>
      </c>
      <c r="F25" s="15">
        <v>0.18</v>
      </c>
      <c r="G25" s="15">
        <v>0.34</v>
      </c>
      <c r="H25" s="16">
        <v>0.18</v>
      </c>
      <c r="I25" s="17">
        <v>3.9E-2</v>
      </c>
      <c r="J25" s="17">
        <v>3.9E-2</v>
      </c>
      <c r="K25" s="17">
        <v>3.9E-2</v>
      </c>
      <c r="L25" s="17">
        <v>3.9E-2</v>
      </c>
      <c r="M25" s="35">
        <v>35000</v>
      </c>
      <c r="N25" s="19">
        <v>6.9130000000000003</v>
      </c>
      <c r="O25" s="19">
        <v>0.153</v>
      </c>
      <c r="P25" s="19">
        <v>7.0999999999999994E-2</v>
      </c>
      <c r="Q25" s="56">
        <v>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25.32</v>
      </c>
      <c r="E26" s="22">
        <v>0.52</v>
      </c>
      <c r="F26" s="22">
        <v>0.32</v>
      </c>
      <c r="G26" s="22">
        <v>0.67</v>
      </c>
      <c r="H26" s="23">
        <v>0.42</v>
      </c>
      <c r="I26" s="24">
        <v>8.5000000000000006E-2</v>
      </c>
      <c r="J26" s="24">
        <v>8.5000000000000006E-2</v>
      </c>
      <c r="K26" s="24">
        <v>8.5000000000000006E-2</v>
      </c>
      <c r="L26" s="24">
        <v>8.5000000000000006E-2</v>
      </c>
      <c r="M26" s="37">
        <v>35000</v>
      </c>
      <c r="N26" s="26">
        <v>8.8580000000000005</v>
      </c>
      <c r="O26" s="26">
        <v>0.189</v>
      </c>
      <c r="P26" s="26">
        <v>4.9000000000000002E-2</v>
      </c>
      <c r="Q26" s="57">
        <v>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34.92</v>
      </c>
      <c r="E27" s="22">
        <v>0.85</v>
      </c>
      <c r="F27" s="22">
        <v>0.52</v>
      </c>
      <c r="G27" s="22">
        <v>1.1399999999999999</v>
      </c>
      <c r="H27" s="23">
        <v>0.52</v>
      </c>
      <c r="I27" s="24">
        <v>0.115</v>
      </c>
      <c r="J27" s="24">
        <v>0.115</v>
      </c>
      <c r="K27" s="24">
        <v>0.115</v>
      </c>
      <c r="L27" s="24">
        <v>0.115</v>
      </c>
      <c r="M27" s="37">
        <v>5200</v>
      </c>
      <c r="N27" s="26">
        <v>8.1820000000000004</v>
      </c>
      <c r="O27" s="26">
        <v>0.218</v>
      </c>
      <c r="P27" s="26">
        <v>4.5999999999999999E-2</v>
      </c>
      <c r="Q27" s="57">
        <v>0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0.9</v>
      </c>
      <c r="F28" s="22">
        <v>0.7</v>
      </c>
      <c r="G28" s="22">
        <v>0.9</v>
      </c>
      <c r="H28" s="23">
        <v>0.7</v>
      </c>
      <c r="I28" s="24">
        <v>0.115</v>
      </c>
      <c r="J28" s="24">
        <v>0.115</v>
      </c>
      <c r="K28" s="24">
        <v>0.115</v>
      </c>
      <c r="L28" s="24">
        <v>0.115</v>
      </c>
      <c r="M28" s="37">
        <v>5200</v>
      </c>
      <c r="N28" s="26">
        <v>8.1820000000000004</v>
      </c>
      <c r="O28" s="26">
        <v>0.218</v>
      </c>
      <c r="P28" s="26">
        <v>4.5999999999999999E-2</v>
      </c>
      <c r="Q28" s="57">
        <v>0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30</v>
      </c>
      <c r="E29" s="22">
        <v>1.1599999999999999</v>
      </c>
      <c r="F29" s="22">
        <v>1.1599999999999999</v>
      </c>
      <c r="G29" s="22">
        <v>2</v>
      </c>
      <c r="H29" s="23">
        <v>2</v>
      </c>
      <c r="I29" s="24">
        <v>0.26800000000000002</v>
      </c>
      <c r="J29" s="24">
        <v>0.26800000000000002</v>
      </c>
      <c r="K29" s="24">
        <v>0.26800000000000002</v>
      </c>
      <c r="L29" s="24">
        <v>0.26800000000000002</v>
      </c>
      <c r="M29" s="37">
        <v>320</v>
      </c>
      <c r="N29" s="26">
        <v>8.5419999999999998</v>
      </c>
      <c r="O29" s="26">
        <v>0.34899999999999998</v>
      </c>
      <c r="P29" s="26">
        <v>3.5000000000000003E-2</v>
      </c>
      <c r="Q29" s="57">
        <v>0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1.7</v>
      </c>
      <c r="F30" s="22">
        <v>1.2</v>
      </c>
      <c r="G30" s="22">
        <v>1.7</v>
      </c>
      <c r="H30" s="23">
        <v>1.2</v>
      </c>
      <c r="I30" s="24">
        <v>0.26800000000000002</v>
      </c>
      <c r="J30" s="24">
        <v>0.26800000000000002</v>
      </c>
      <c r="K30" s="24">
        <v>0.26800000000000002</v>
      </c>
      <c r="L30" s="24">
        <v>0.26800000000000002</v>
      </c>
      <c r="M30" s="37">
        <v>320</v>
      </c>
      <c r="N30" s="26">
        <v>8.5419999999999998</v>
      </c>
      <c r="O30" s="26">
        <v>0.34899999999999998</v>
      </c>
      <c r="P30" s="26">
        <v>3.5000000000000003E-2</v>
      </c>
      <c r="Q30" s="57">
        <v>0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25.56</v>
      </c>
      <c r="E31" s="22">
        <v>2.1</v>
      </c>
      <c r="F31" s="22">
        <v>2.1</v>
      </c>
      <c r="G31" s="22">
        <v>3.33</v>
      </c>
      <c r="H31" s="23">
        <v>3.33</v>
      </c>
      <c r="I31" s="24">
        <v>0.40200000000000002</v>
      </c>
      <c r="J31" s="24">
        <v>0.40200000000000002</v>
      </c>
      <c r="K31" s="24">
        <v>0.40200000000000002</v>
      </c>
      <c r="L31" s="24">
        <v>0.40200000000000002</v>
      </c>
      <c r="M31" s="37">
        <v>11</v>
      </c>
      <c r="N31" s="26">
        <v>9.36</v>
      </c>
      <c r="O31" s="26">
        <v>0.53700000000000003</v>
      </c>
      <c r="P31" s="26">
        <v>9.5000000000000001E-2</v>
      </c>
      <c r="Q31" s="57">
        <v>0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17.28</v>
      </c>
      <c r="E32" s="22">
        <v>4.2699999999999996</v>
      </c>
      <c r="F32" s="22">
        <v>4.2699999999999996</v>
      </c>
      <c r="G32" s="22">
        <v>4.2699999999999996</v>
      </c>
      <c r="H32" s="23">
        <v>4.2699999999999996</v>
      </c>
      <c r="I32" s="24">
        <v>0.40200000000000002</v>
      </c>
      <c r="J32" s="24">
        <v>0.40200000000000002</v>
      </c>
      <c r="K32" s="24">
        <v>0.40200000000000002</v>
      </c>
      <c r="L32" s="24">
        <v>0.40200000000000002</v>
      </c>
      <c r="M32" s="37">
        <v>11</v>
      </c>
      <c r="N32" s="26">
        <v>3.4119999999999999</v>
      </c>
      <c r="O32" s="26">
        <v>1.022</v>
      </c>
      <c r="P32" s="26">
        <v>9.5000000000000001E-2</v>
      </c>
      <c r="Q32" s="57">
        <v>0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3.57</v>
      </c>
      <c r="F33" s="29">
        <v>2.63</v>
      </c>
      <c r="G33" s="29">
        <v>3.57</v>
      </c>
      <c r="H33" s="30">
        <v>2.63</v>
      </c>
      <c r="I33" s="31">
        <v>0.40200000000000002</v>
      </c>
      <c r="J33" s="31">
        <v>0.40200000000000002</v>
      </c>
      <c r="K33" s="31">
        <v>0.40200000000000002</v>
      </c>
      <c r="L33" s="31">
        <v>0.40200000000000002</v>
      </c>
      <c r="M33" s="39">
        <v>11</v>
      </c>
      <c r="N33" s="33">
        <v>0</v>
      </c>
      <c r="O33" s="33">
        <v>0.60199999999999998</v>
      </c>
      <c r="P33" s="33">
        <v>9.5000000000000001E-2</v>
      </c>
      <c r="Q33" s="58">
        <v>0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11.88</v>
      </c>
      <c r="E34" s="15">
        <v>0.33</v>
      </c>
      <c r="F34" s="15">
        <v>0.33</v>
      </c>
      <c r="G34" s="15">
        <v>0.4</v>
      </c>
      <c r="H34" s="16">
        <v>0.38</v>
      </c>
      <c r="I34" s="17">
        <v>3.6999999999999998E-2</v>
      </c>
      <c r="J34" s="17">
        <v>3.6999999999999998E-2</v>
      </c>
      <c r="K34" s="17">
        <v>3.6999999999999998E-2</v>
      </c>
      <c r="L34" s="17">
        <v>3.6999999999999998E-2</v>
      </c>
      <c r="M34" s="35">
        <v>35000</v>
      </c>
      <c r="N34" s="19">
        <v>6.9130000000000003</v>
      </c>
      <c r="O34" s="19">
        <v>0.153</v>
      </c>
      <c r="P34" s="19">
        <v>7.0999999999999994E-2</v>
      </c>
      <c r="Q34" s="56">
        <v>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17.64</v>
      </c>
      <c r="E35" s="22">
        <v>0.47</v>
      </c>
      <c r="F35" s="22">
        <v>0.44</v>
      </c>
      <c r="G35" s="22">
        <v>0.57999999999999996</v>
      </c>
      <c r="H35" s="23">
        <v>0.51</v>
      </c>
      <c r="I35" s="24">
        <v>6.4000000000000001E-2</v>
      </c>
      <c r="J35" s="24">
        <v>6.4000000000000001E-2</v>
      </c>
      <c r="K35" s="24">
        <v>6.4000000000000001E-2</v>
      </c>
      <c r="L35" s="24">
        <v>6.4000000000000001E-2</v>
      </c>
      <c r="M35" s="37">
        <v>35000</v>
      </c>
      <c r="N35" s="26">
        <v>8.8580000000000005</v>
      </c>
      <c r="O35" s="26">
        <v>0.189</v>
      </c>
      <c r="P35" s="26">
        <v>4.9000000000000002E-2</v>
      </c>
      <c r="Q35" s="57">
        <v>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29.52</v>
      </c>
      <c r="E36" s="22">
        <v>0.62</v>
      </c>
      <c r="F36" s="22">
        <v>0.52</v>
      </c>
      <c r="G36" s="22">
        <v>0.92</v>
      </c>
      <c r="H36" s="23">
        <v>0.77</v>
      </c>
      <c r="I36" s="24">
        <v>0.10100000000000001</v>
      </c>
      <c r="J36" s="24">
        <v>0.10100000000000001</v>
      </c>
      <c r="K36" s="24">
        <v>0.10100000000000001</v>
      </c>
      <c r="L36" s="24">
        <v>0.10100000000000001</v>
      </c>
      <c r="M36" s="37">
        <v>5200</v>
      </c>
      <c r="N36" s="26">
        <v>8.1820000000000004</v>
      </c>
      <c r="O36" s="26">
        <v>0.218</v>
      </c>
      <c r="P36" s="26">
        <v>4.5999999999999999E-2</v>
      </c>
      <c r="Q36" s="57">
        <v>0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36.6</v>
      </c>
      <c r="E37" s="22">
        <v>1.1000000000000001</v>
      </c>
      <c r="F37" s="22">
        <v>1.1000000000000001</v>
      </c>
      <c r="G37" s="22">
        <v>1.18</v>
      </c>
      <c r="H37" s="23">
        <v>1.18</v>
      </c>
      <c r="I37" s="24">
        <v>0.184</v>
      </c>
      <c r="J37" s="24">
        <v>0.184</v>
      </c>
      <c r="K37" s="24">
        <v>0.184</v>
      </c>
      <c r="L37" s="24">
        <v>0.184</v>
      </c>
      <c r="M37" s="37">
        <v>320</v>
      </c>
      <c r="N37" s="26">
        <v>8.5419999999999998</v>
      </c>
      <c r="O37" s="26">
        <v>0.34899999999999998</v>
      </c>
      <c r="P37" s="26">
        <v>3.5000000000000003E-2</v>
      </c>
      <c r="Q37" s="57">
        <v>0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37.08</v>
      </c>
      <c r="E38" s="22">
        <v>3</v>
      </c>
      <c r="F38" s="22">
        <v>3</v>
      </c>
      <c r="G38" s="22">
        <v>3.44</v>
      </c>
      <c r="H38" s="23">
        <v>3.44</v>
      </c>
      <c r="I38" s="24">
        <v>0.28699999999999998</v>
      </c>
      <c r="J38" s="24">
        <v>0.28699999999999998</v>
      </c>
      <c r="K38" s="24">
        <v>0.28699999999999998</v>
      </c>
      <c r="L38" s="24">
        <v>0.28699999999999998</v>
      </c>
      <c r="M38" s="37">
        <v>11</v>
      </c>
      <c r="N38" s="26">
        <v>9.36</v>
      </c>
      <c r="O38" s="26">
        <v>0.53700000000000003</v>
      </c>
      <c r="P38" s="26">
        <v>9.5000000000000001E-2</v>
      </c>
      <c r="Q38" s="57">
        <v>0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10.199999999999999</v>
      </c>
      <c r="E39" s="22">
        <v>4.87</v>
      </c>
      <c r="F39" s="22">
        <v>4.87</v>
      </c>
      <c r="G39" s="22">
        <v>4.87</v>
      </c>
      <c r="H39" s="23">
        <v>4.87</v>
      </c>
      <c r="I39" s="24">
        <v>0.28699999999999998</v>
      </c>
      <c r="J39" s="24">
        <v>0.28699999999999998</v>
      </c>
      <c r="K39" s="24">
        <v>0.28699999999999998</v>
      </c>
      <c r="L39" s="24">
        <v>0.28699999999999998</v>
      </c>
      <c r="M39" s="37">
        <v>11</v>
      </c>
      <c r="N39" s="26">
        <v>3.4119999999999999</v>
      </c>
      <c r="O39" s="26">
        <v>1.022</v>
      </c>
      <c r="P39" s="26">
        <v>9.5000000000000001E-2</v>
      </c>
      <c r="Q39" s="57">
        <v>0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2.1800000000000002</v>
      </c>
      <c r="F40" s="22">
        <v>2.1800000000000002</v>
      </c>
      <c r="G40" s="22">
        <v>2.1800000000000002</v>
      </c>
      <c r="H40" s="23">
        <v>2.1800000000000002</v>
      </c>
      <c r="I40" s="24">
        <v>0.28699999999999998</v>
      </c>
      <c r="J40" s="24">
        <v>0.28699999999999998</v>
      </c>
      <c r="K40" s="24">
        <v>0.28699999999999998</v>
      </c>
      <c r="L40" s="24">
        <v>0.28699999999999998</v>
      </c>
      <c r="M40" s="37">
        <v>11</v>
      </c>
      <c r="N40" s="26">
        <v>0</v>
      </c>
      <c r="O40" s="26">
        <v>0.60199999999999998</v>
      </c>
      <c r="P40" s="26">
        <v>9.5000000000000001E-2</v>
      </c>
      <c r="Q40" s="57">
        <v>0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19.8</v>
      </c>
      <c r="E41" s="22">
        <v>0.59</v>
      </c>
      <c r="F41" s="22">
        <v>0.49</v>
      </c>
      <c r="G41" s="22">
        <v>0.59</v>
      </c>
      <c r="H41" s="23">
        <v>0.49</v>
      </c>
      <c r="I41" s="24">
        <v>0.05</v>
      </c>
      <c r="J41" s="24">
        <v>0.05</v>
      </c>
      <c r="K41" s="24">
        <v>0.05</v>
      </c>
      <c r="L41" s="24">
        <v>0.05</v>
      </c>
      <c r="M41" s="37">
        <v>35000</v>
      </c>
      <c r="N41" s="26">
        <v>8.8580000000000005</v>
      </c>
      <c r="O41" s="26">
        <v>0.189</v>
      </c>
      <c r="P41" s="26">
        <v>4.9000000000000002E-2</v>
      </c>
      <c r="Q41" s="57">
        <v>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25.8</v>
      </c>
      <c r="E42" s="22">
        <v>1.1200000000000001</v>
      </c>
      <c r="F42" s="22">
        <v>0.74</v>
      </c>
      <c r="G42" s="22">
        <v>1.1200000000000001</v>
      </c>
      <c r="H42" s="23">
        <v>0.74</v>
      </c>
      <c r="I42" s="24">
        <v>9.9000000000000005E-2</v>
      </c>
      <c r="J42" s="24">
        <v>9.9000000000000005E-2</v>
      </c>
      <c r="K42" s="24">
        <v>9.9000000000000005E-2</v>
      </c>
      <c r="L42" s="24">
        <v>9.9000000000000005E-2</v>
      </c>
      <c r="M42" s="37">
        <v>5200</v>
      </c>
      <c r="N42" s="26">
        <v>8.1820000000000004</v>
      </c>
      <c r="O42" s="26">
        <v>0.218</v>
      </c>
      <c r="P42" s="26">
        <v>4.5999999999999999E-2</v>
      </c>
      <c r="Q42" s="57">
        <v>0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28.8</v>
      </c>
      <c r="E43" s="22">
        <v>1.49</v>
      </c>
      <c r="F43" s="22">
        <v>0.82</v>
      </c>
      <c r="G43" s="22">
        <v>1.49</v>
      </c>
      <c r="H43" s="23">
        <v>0.82</v>
      </c>
      <c r="I43" s="24">
        <v>0.16200000000000001</v>
      </c>
      <c r="J43" s="24">
        <v>0.16200000000000001</v>
      </c>
      <c r="K43" s="24">
        <v>0.16200000000000001</v>
      </c>
      <c r="L43" s="24">
        <v>0.16200000000000001</v>
      </c>
      <c r="M43" s="37">
        <v>320</v>
      </c>
      <c r="N43" s="26">
        <v>8.5419999999999998</v>
      </c>
      <c r="O43" s="26">
        <v>0.34899999999999998</v>
      </c>
      <c r="P43" s="26">
        <v>3.5000000000000003E-2</v>
      </c>
      <c r="Q43" s="57">
        <v>0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37.08</v>
      </c>
      <c r="E44" s="22">
        <v>3</v>
      </c>
      <c r="F44" s="22">
        <v>3</v>
      </c>
      <c r="G44" s="22">
        <v>3.44</v>
      </c>
      <c r="H44" s="23">
        <v>3.44</v>
      </c>
      <c r="I44" s="24">
        <v>0.252</v>
      </c>
      <c r="J44" s="24">
        <v>0.252</v>
      </c>
      <c r="K44" s="24">
        <v>0.252</v>
      </c>
      <c r="L44" s="24">
        <v>0.252</v>
      </c>
      <c r="M44" s="37">
        <v>11</v>
      </c>
      <c r="N44" s="26">
        <v>9.36</v>
      </c>
      <c r="O44" s="26">
        <v>0.53700000000000003</v>
      </c>
      <c r="P44" s="26">
        <v>9.5000000000000001E-2</v>
      </c>
      <c r="Q44" s="57">
        <v>0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10.199999999999999</v>
      </c>
      <c r="E45" s="22">
        <v>4.87</v>
      </c>
      <c r="F45" s="22">
        <v>4.87</v>
      </c>
      <c r="G45" s="22">
        <v>4.87</v>
      </c>
      <c r="H45" s="23">
        <v>4.87</v>
      </c>
      <c r="I45" s="24">
        <v>0.252</v>
      </c>
      <c r="J45" s="24">
        <v>0.252</v>
      </c>
      <c r="K45" s="24">
        <v>0.252</v>
      </c>
      <c r="L45" s="24">
        <v>0.252</v>
      </c>
      <c r="M45" s="37">
        <v>11</v>
      </c>
      <c r="N45" s="26">
        <v>3.4119999999999999</v>
      </c>
      <c r="O45" s="26">
        <v>1.022</v>
      </c>
      <c r="P45" s="26">
        <v>9.5000000000000001E-2</v>
      </c>
      <c r="Q45" s="57">
        <v>0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2.1800000000000002</v>
      </c>
      <c r="F46" s="29">
        <v>2.1800000000000002</v>
      </c>
      <c r="G46" s="29">
        <v>2.1800000000000002</v>
      </c>
      <c r="H46" s="30">
        <v>2.1800000000000002</v>
      </c>
      <c r="I46" s="31">
        <v>0.252</v>
      </c>
      <c r="J46" s="31">
        <v>0.252</v>
      </c>
      <c r="K46" s="31">
        <v>0.252</v>
      </c>
      <c r="L46" s="31">
        <v>0.252</v>
      </c>
      <c r="M46" s="39">
        <v>11</v>
      </c>
      <c r="N46" s="33">
        <v>0</v>
      </c>
      <c r="O46" s="33">
        <v>0.60199999999999998</v>
      </c>
      <c r="P46" s="33">
        <v>9.5000000000000001E-2</v>
      </c>
      <c r="Q46" s="58">
        <v>0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17.16</v>
      </c>
      <c r="E47" s="22">
        <v>0.27</v>
      </c>
      <c r="F47" s="22">
        <v>0.27</v>
      </c>
      <c r="G47" s="22">
        <v>0.32</v>
      </c>
      <c r="H47" s="23">
        <v>0.32</v>
      </c>
      <c r="I47" s="24">
        <v>0.10100000000000001</v>
      </c>
      <c r="J47" s="24">
        <v>0.10100000000000001</v>
      </c>
      <c r="K47" s="24">
        <v>0.10100000000000001</v>
      </c>
      <c r="L47" s="24">
        <v>0.10100000000000001</v>
      </c>
      <c r="M47" s="37">
        <v>35000</v>
      </c>
      <c r="N47" s="26">
        <v>6.9130000000000003</v>
      </c>
      <c r="O47" s="26">
        <v>0.153</v>
      </c>
      <c r="P47" s="26">
        <v>7.0999999999999994E-2</v>
      </c>
      <c r="Q47" s="57">
        <v>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21.72</v>
      </c>
      <c r="E48" s="22">
        <v>0.5</v>
      </c>
      <c r="F48" s="22">
        <v>0.5</v>
      </c>
      <c r="G48" s="22">
        <v>0.57999999999999996</v>
      </c>
      <c r="H48" s="23">
        <v>0.57999999999999996</v>
      </c>
      <c r="I48" s="24">
        <v>0.16200000000000001</v>
      </c>
      <c r="J48" s="24">
        <v>0.16200000000000001</v>
      </c>
      <c r="K48" s="24">
        <v>0.16200000000000001</v>
      </c>
      <c r="L48" s="24">
        <v>0.16200000000000001</v>
      </c>
      <c r="M48" s="37">
        <v>35000</v>
      </c>
      <c r="N48" s="26">
        <v>8.8580000000000005</v>
      </c>
      <c r="O48" s="26">
        <v>0.189</v>
      </c>
      <c r="P48" s="26">
        <v>4.9000000000000002E-2</v>
      </c>
      <c r="Q48" s="57">
        <v>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24.6</v>
      </c>
      <c r="E49" s="22">
        <v>0.8</v>
      </c>
      <c r="F49" s="22">
        <v>0.8</v>
      </c>
      <c r="G49" s="22">
        <v>0.91</v>
      </c>
      <c r="H49" s="23">
        <v>0.91</v>
      </c>
      <c r="I49" s="24">
        <v>0.17199999999999999</v>
      </c>
      <c r="J49" s="24">
        <v>0.17199999999999999</v>
      </c>
      <c r="K49" s="24">
        <v>0.17199999999999999</v>
      </c>
      <c r="L49" s="24">
        <v>0.17199999999999999</v>
      </c>
      <c r="M49" s="37">
        <v>5200</v>
      </c>
      <c r="N49" s="26">
        <v>8.1820000000000004</v>
      </c>
      <c r="O49" s="26">
        <v>0.218</v>
      </c>
      <c r="P49" s="26">
        <v>4.5999999999999999E-2</v>
      </c>
      <c r="Q49" s="57">
        <v>0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26.88</v>
      </c>
      <c r="E50" s="22">
        <v>1.44</v>
      </c>
      <c r="F50" s="22">
        <v>1.44</v>
      </c>
      <c r="G50" s="22">
        <v>1.62</v>
      </c>
      <c r="H50" s="23">
        <v>1.62</v>
      </c>
      <c r="I50" s="24">
        <v>0.28299999999999997</v>
      </c>
      <c r="J50" s="24">
        <v>0.28299999999999997</v>
      </c>
      <c r="K50" s="24">
        <v>0.28299999999999997</v>
      </c>
      <c r="L50" s="24">
        <v>0.28299999999999997</v>
      </c>
      <c r="M50" s="37">
        <v>320</v>
      </c>
      <c r="N50" s="26">
        <v>8.5419999999999998</v>
      </c>
      <c r="O50" s="26">
        <v>0.34899999999999998</v>
      </c>
      <c r="P50" s="26">
        <v>3.5000000000000003E-2</v>
      </c>
      <c r="Q50" s="57">
        <v>0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35.520000000000003</v>
      </c>
      <c r="E51" s="22">
        <v>2.13</v>
      </c>
      <c r="F51" s="22">
        <v>2.13</v>
      </c>
      <c r="G51" s="22">
        <v>2.13</v>
      </c>
      <c r="H51" s="23">
        <v>2.13</v>
      </c>
      <c r="I51" s="24">
        <v>0.314</v>
      </c>
      <c r="J51" s="24">
        <v>0.314</v>
      </c>
      <c r="K51" s="24">
        <v>0.314</v>
      </c>
      <c r="L51" s="24">
        <v>0.314</v>
      </c>
      <c r="M51" s="37">
        <v>11</v>
      </c>
      <c r="N51" s="26">
        <v>9.36</v>
      </c>
      <c r="O51" s="26">
        <v>0.53700000000000003</v>
      </c>
      <c r="P51" s="26">
        <v>9.5000000000000001E-2</v>
      </c>
      <c r="Q51" s="57">
        <v>0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16.079999999999998</v>
      </c>
      <c r="E52" s="22">
        <v>4.0999999999999996</v>
      </c>
      <c r="F52" s="22">
        <v>4.0999999999999996</v>
      </c>
      <c r="G52" s="22">
        <v>4.0999999999999996</v>
      </c>
      <c r="H52" s="23">
        <v>4.0999999999999996</v>
      </c>
      <c r="I52" s="24">
        <v>0.314</v>
      </c>
      <c r="J52" s="24">
        <v>0.314</v>
      </c>
      <c r="K52" s="24">
        <v>0.314</v>
      </c>
      <c r="L52" s="24">
        <v>0.314</v>
      </c>
      <c r="M52" s="37">
        <v>11</v>
      </c>
      <c r="N52" s="26">
        <v>3.4119999999999999</v>
      </c>
      <c r="O52" s="26">
        <v>1.022</v>
      </c>
      <c r="P52" s="26">
        <v>9.5000000000000001E-2</v>
      </c>
      <c r="Q52" s="57">
        <v>0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2.5499999999999998</v>
      </c>
      <c r="F53" s="22">
        <v>1.49</v>
      </c>
      <c r="G53" s="22">
        <v>2.5499999999999998</v>
      </c>
      <c r="H53" s="23">
        <v>1.49</v>
      </c>
      <c r="I53" s="24">
        <v>0.314</v>
      </c>
      <c r="J53" s="24">
        <v>0.314</v>
      </c>
      <c r="K53" s="24">
        <v>0.314</v>
      </c>
      <c r="L53" s="24">
        <v>0.314</v>
      </c>
      <c r="M53" s="37">
        <v>11</v>
      </c>
      <c r="N53" s="26">
        <v>0</v>
      </c>
      <c r="O53" s="26">
        <v>0.60199999999999998</v>
      </c>
      <c r="P53" s="26">
        <v>9.5000000000000001E-2</v>
      </c>
      <c r="Q53" s="57">
        <v>0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16.440000000000001</v>
      </c>
      <c r="E54" s="15">
        <v>0.32</v>
      </c>
      <c r="F54" s="15">
        <v>0.32</v>
      </c>
      <c r="G54" s="15">
        <v>0.32</v>
      </c>
      <c r="H54" s="16">
        <v>0.32</v>
      </c>
      <c r="I54" s="17">
        <v>7.3999999999999996E-2</v>
      </c>
      <c r="J54" s="17">
        <v>7.3999999999999996E-2</v>
      </c>
      <c r="K54" s="17">
        <v>7.3999999999999996E-2</v>
      </c>
      <c r="L54" s="17">
        <v>7.3999999999999996E-2</v>
      </c>
      <c r="M54" s="35">
        <v>35000</v>
      </c>
      <c r="N54" s="19">
        <v>6.9130000000000003</v>
      </c>
      <c r="O54" s="19">
        <v>0.153</v>
      </c>
      <c r="P54" s="19">
        <v>7.0999999999999994E-2</v>
      </c>
      <c r="Q54" s="56">
        <v>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22.8</v>
      </c>
      <c r="E55" s="22">
        <v>0.71</v>
      </c>
      <c r="F55" s="22">
        <v>0.71</v>
      </c>
      <c r="G55" s="22">
        <v>0.71</v>
      </c>
      <c r="H55" s="23">
        <v>0.71</v>
      </c>
      <c r="I55" s="24">
        <v>9.1999999999999998E-2</v>
      </c>
      <c r="J55" s="24">
        <v>9.1999999999999998E-2</v>
      </c>
      <c r="K55" s="24">
        <v>9.1999999999999998E-2</v>
      </c>
      <c r="L55" s="24">
        <v>9.1999999999999998E-2</v>
      </c>
      <c r="M55" s="37">
        <v>35000</v>
      </c>
      <c r="N55" s="26">
        <v>8.8580000000000005</v>
      </c>
      <c r="O55" s="26">
        <v>0.189</v>
      </c>
      <c r="P55" s="26">
        <v>4.9000000000000002E-2</v>
      </c>
      <c r="Q55" s="57">
        <v>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31.68</v>
      </c>
      <c r="E56" s="22">
        <v>1.05</v>
      </c>
      <c r="F56" s="22">
        <v>1.02</v>
      </c>
      <c r="G56" s="22">
        <v>1.05</v>
      </c>
      <c r="H56" s="23">
        <v>1.02</v>
      </c>
      <c r="I56" s="24">
        <v>0.156</v>
      </c>
      <c r="J56" s="24">
        <v>0.156</v>
      </c>
      <c r="K56" s="24">
        <v>0.156</v>
      </c>
      <c r="L56" s="24">
        <v>0.156</v>
      </c>
      <c r="M56" s="37">
        <v>5200</v>
      </c>
      <c r="N56" s="26">
        <v>8.1820000000000004</v>
      </c>
      <c r="O56" s="26">
        <v>0.218</v>
      </c>
      <c r="P56" s="26">
        <v>4.5999999999999999E-2</v>
      </c>
      <c r="Q56" s="57">
        <v>0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32.880000000000003</v>
      </c>
      <c r="E57" s="22">
        <v>1.94</v>
      </c>
      <c r="F57" s="22">
        <v>1.3</v>
      </c>
      <c r="G57" s="22">
        <v>1.94</v>
      </c>
      <c r="H57" s="23">
        <v>1.3</v>
      </c>
      <c r="I57" s="24">
        <v>0.193</v>
      </c>
      <c r="J57" s="24">
        <v>0.193</v>
      </c>
      <c r="K57" s="24">
        <v>0.193</v>
      </c>
      <c r="L57" s="24">
        <v>0.193</v>
      </c>
      <c r="M57" s="37">
        <v>320</v>
      </c>
      <c r="N57" s="26">
        <v>8.5419999999999998</v>
      </c>
      <c r="O57" s="26">
        <v>0.34899999999999998</v>
      </c>
      <c r="P57" s="26">
        <v>3.5000000000000003E-2</v>
      </c>
      <c r="Q57" s="57">
        <v>0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1.84</v>
      </c>
      <c r="F58" s="22">
        <v>1.23</v>
      </c>
      <c r="G58" s="22">
        <v>1.84</v>
      </c>
      <c r="H58" s="23">
        <v>1.23</v>
      </c>
      <c r="I58" s="24">
        <v>0.193</v>
      </c>
      <c r="J58" s="24">
        <v>0.193</v>
      </c>
      <c r="K58" s="24">
        <v>0.193</v>
      </c>
      <c r="L58" s="24">
        <v>0.193</v>
      </c>
      <c r="M58" s="37">
        <v>320</v>
      </c>
      <c r="N58" s="26">
        <v>8.5419999999999998</v>
      </c>
      <c r="O58" s="26">
        <v>0.34899999999999998</v>
      </c>
      <c r="P58" s="26">
        <v>3.5000000000000003E-2</v>
      </c>
      <c r="Q58" s="57">
        <v>0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34.56</v>
      </c>
      <c r="E59" s="22">
        <v>3.48</v>
      </c>
      <c r="F59" s="22">
        <v>2.92</v>
      </c>
      <c r="G59" s="22">
        <v>3.48</v>
      </c>
      <c r="H59" s="23">
        <v>2.92</v>
      </c>
      <c r="I59" s="24">
        <v>0.35799999999999998</v>
      </c>
      <c r="J59" s="24">
        <v>0.35799999999999998</v>
      </c>
      <c r="K59" s="24">
        <v>0.35799999999999998</v>
      </c>
      <c r="L59" s="24">
        <v>0.35799999999999998</v>
      </c>
      <c r="M59" s="37">
        <v>11</v>
      </c>
      <c r="N59" s="26">
        <v>9.36</v>
      </c>
      <c r="O59" s="26">
        <v>0.53700000000000003</v>
      </c>
      <c r="P59" s="26">
        <v>9.5000000000000001E-2</v>
      </c>
      <c r="Q59" s="57">
        <v>0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18</v>
      </c>
      <c r="E60" s="22">
        <v>4.5199999999999996</v>
      </c>
      <c r="F60" s="22">
        <v>4.5199999999999996</v>
      </c>
      <c r="G60" s="22">
        <v>4.5199999999999996</v>
      </c>
      <c r="H60" s="23">
        <v>4.5199999999999996</v>
      </c>
      <c r="I60" s="24">
        <v>0.35799999999999998</v>
      </c>
      <c r="J60" s="24">
        <v>0.35799999999999998</v>
      </c>
      <c r="K60" s="24">
        <v>0.35799999999999998</v>
      </c>
      <c r="L60" s="24">
        <v>0.35799999999999998</v>
      </c>
      <c r="M60" s="37">
        <v>11</v>
      </c>
      <c r="N60" s="26">
        <v>3.4119999999999999</v>
      </c>
      <c r="O60" s="26">
        <v>1.022</v>
      </c>
      <c r="P60" s="26">
        <v>9.5000000000000001E-2</v>
      </c>
      <c r="Q60" s="57">
        <v>0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3.52</v>
      </c>
      <c r="F61" s="22">
        <v>2.04</v>
      </c>
      <c r="G61" s="22">
        <v>3.52</v>
      </c>
      <c r="H61" s="23">
        <v>2.04</v>
      </c>
      <c r="I61" s="24">
        <v>0.35799999999999998</v>
      </c>
      <c r="J61" s="24">
        <v>0.35799999999999998</v>
      </c>
      <c r="K61" s="24">
        <v>0.35799999999999998</v>
      </c>
      <c r="L61" s="24">
        <v>0.35799999999999998</v>
      </c>
      <c r="M61" s="37">
        <v>11</v>
      </c>
      <c r="N61" s="26">
        <v>0</v>
      </c>
      <c r="O61" s="26">
        <v>0.60199999999999998</v>
      </c>
      <c r="P61" s="26">
        <v>9.5000000000000001E-2</v>
      </c>
      <c r="Q61" s="57">
        <v>0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18</v>
      </c>
      <c r="E62" s="22">
        <v>4.99</v>
      </c>
      <c r="F62" s="22">
        <v>2.4700000000000002</v>
      </c>
      <c r="G62" s="22">
        <v>4.99</v>
      </c>
      <c r="H62" s="23">
        <v>2.4700000000000002</v>
      </c>
      <c r="I62" s="24">
        <v>0.35799999999999998</v>
      </c>
      <c r="J62" s="24">
        <v>0.35799999999999998</v>
      </c>
      <c r="K62" s="24">
        <v>0.35799999999999998</v>
      </c>
      <c r="L62" s="24">
        <v>0.35799999999999998</v>
      </c>
      <c r="M62" s="37">
        <v>11</v>
      </c>
      <c r="N62" s="26">
        <v>3.4119999999999999</v>
      </c>
      <c r="O62" s="26">
        <v>1.022</v>
      </c>
      <c r="P62" s="26">
        <v>9.5000000000000001E-2</v>
      </c>
      <c r="Q62" s="57">
        <v>0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25.2</v>
      </c>
      <c r="E63" s="22">
        <v>0.79</v>
      </c>
      <c r="F63" s="22">
        <v>0.75</v>
      </c>
      <c r="G63" s="22">
        <v>0.79</v>
      </c>
      <c r="H63" s="23">
        <v>0.75</v>
      </c>
      <c r="I63" s="24">
        <v>0.13200000000000001</v>
      </c>
      <c r="J63" s="24">
        <v>0.13200000000000001</v>
      </c>
      <c r="K63" s="24">
        <v>0.13200000000000001</v>
      </c>
      <c r="L63" s="24">
        <v>0.13200000000000001</v>
      </c>
      <c r="M63" s="37">
        <v>5200</v>
      </c>
      <c r="N63" s="26">
        <v>8.1820000000000004</v>
      </c>
      <c r="O63" s="26">
        <v>0.218</v>
      </c>
      <c r="P63" s="26">
        <v>4.5999999999999999E-2</v>
      </c>
      <c r="Q63" s="57">
        <v>0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26.28</v>
      </c>
      <c r="E64" s="22">
        <v>1.66</v>
      </c>
      <c r="F64" s="22">
        <v>1.01</v>
      </c>
      <c r="G64" s="22">
        <v>1.66</v>
      </c>
      <c r="H64" s="23">
        <v>1.01</v>
      </c>
      <c r="I64" s="24">
        <v>0.17199999999999999</v>
      </c>
      <c r="J64" s="24">
        <v>0.17199999999999999</v>
      </c>
      <c r="K64" s="24">
        <v>0.17199999999999999</v>
      </c>
      <c r="L64" s="24">
        <v>0.17199999999999999</v>
      </c>
      <c r="M64" s="37">
        <v>320</v>
      </c>
      <c r="N64" s="26">
        <v>8.5419999999999998</v>
      </c>
      <c r="O64" s="26">
        <v>0.34899999999999998</v>
      </c>
      <c r="P64" s="26">
        <v>3.5000000000000003E-2</v>
      </c>
      <c r="Q64" s="57">
        <v>0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27.12</v>
      </c>
      <c r="E65" s="22">
        <v>3.23</v>
      </c>
      <c r="F65" s="22">
        <v>2.6</v>
      </c>
      <c r="G65" s="22">
        <v>3.23</v>
      </c>
      <c r="H65" s="23">
        <v>2.6</v>
      </c>
      <c r="I65" s="24">
        <v>0.38</v>
      </c>
      <c r="J65" s="24">
        <v>0.38</v>
      </c>
      <c r="K65" s="24">
        <v>0.38</v>
      </c>
      <c r="L65" s="24">
        <v>0.38</v>
      </c>
      <c r="M65" s="37">
        <v>11</v>
      </c>
      <c r="N65" s="26">
        <v>9.36</v>
      </c>
      <c r="O65" s="26">
        <v>0.53700000000000003</v>
      </c>
      <c r="P65" s="26">
        <v>9.5000000000000001E-2</v>
      </c>
      <c r="Q65" s="57">
        <v>0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18</v>
      </c>
      <c r="E66" s="22">
        <v>3.44</v>
      </c>
      <c r="F66" s="22">
        <v>3.44</v>
      </c>
      <c r="G66" s="22">
        <v>3.44</v>
      </c>
      <c r="H66" s="23">
        <v>3.44</v>
      </c>
      <c r="I66" s="24">
        <v>0.38</v>
      </c>
      <c r="J66" s="24">
        <v>0.38</v>
      </c>
      <c r="K66" s="24">
        <v>0.38</v>
      </c>
      <c r="L66" s="24">
        <v>0.38</v>
      </c>
      <c r="M66" s="37">
        <v>11</v>
      </c>
      <c r="N66" s="26">
        <v>3.4119999999999999</v>
      </c>
      <c r="O66" s="26">
        <v>1.022</v>
      </c>
      <c r="P66" s="26">
        <v>9.5000000000000001E-2</v>
      </c>
      <c r="Q66" s="57">
        <v>0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3.01</v>
      </c>
      <c r="F67" s="22">
        <v>1.92</v>
      </c>
      <c r="G67" s="22">
        <v>3.01</v>
      </c>
      <c r="H67" s="23">
        <v>1.92</v>
      </c>
      <c r="I67" s="24">
        <v>0.38</v>
      </c>
      <c r="J67" s="24">
        <v>0.38</v>
      </c>
      <c r="K67" s="24">
        <v>0.38</v>
      </c>
      <c r="L67" s="24">
        <v>0.38</v>
      </c>
      <c r="M67" s="37">
        <v>11</v>
      </c>
      <c r="N67" s="26">
        <v>0</v>
      </c>
      <c r="O67" s="26">
        <v>0.60199999999999998</v>
      </c>
      <c r="P67" s="26">
        <v>9.5000000000000001E-2</v>
      </c>
      <c r="Q67" s="57">
        <v>0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18</v>
      </c>
      <c r="E68" s="29">
        <v>3.85</v>
      </c>
      <c r="F68" s="29">
        <v>1.97</v>
      </c>
      <c r="G68" s="29">
        <v>3.85</v>
      </c>
      <c r="H68" s="30">
        <v>1.97</v>
      </c>
      <c r="I68" s="24">
        <v>0.38</v>
      </c>
      <c r="J68" s="24">
        <v>0.38</v>
      </c>
      <c r="K68" s="24">
        <v>0.38</v>
      </c>
      <c r="L68" s="24">
        <v>0.38</v>
      </c>
      <c r="M68" s="39">
        <v>11</v>
      </c>
      <c r="N68" s="33">
        <v>3.4119999999999999</v>
      </c>
      <c r="O68" s="33">
        <v>1.022</v>
      </c>
      <c r="P68" s="33">
        <v>9.5000000000000001E-2</v>
      </c>
      <c r="Q68" s="58">
        <v>0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24.32</v>
      </c>
      <c r="E69" s="15">
        <v>0.38</v>
      </c>
      <c r="F69" s="15">
        <v>0.27</v>
      </c>
      <c r="G69" s="15">
        <v>0.38</v>
      </c>
      <c r="H69" s="16">
        <v>0.27</v>
      </c>
      <c r="I69" s="17">
        <v>9.0999999999999998E-2</v>
      </c>
      <c r="J69" s="17">
        <v>9.0999999999999998E-2</v>
      </c>
      <c r="K69" s="17">
        <v>9.0999999999999998E-2</v>
      </c>
      <c r="L69" s="17">
        <v>9.0999999999999998E-2</v>
      </c>
      <c r="M69" s="35">
        <v>35000</v>
      </c>
      <c r="N69" s="19">
        <v>6.9130000000000003</v>
      </c>
      <c r="O69" s="19">
        <v>0.153</v>
      </c>
      <c r="P69" s="19">
        <v>7.0999999999999994E-2</v>
      </c>
      <c r="Q69" s="56">
        <v>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31.02</v>
      </c>
      <c r="E70" s="22">
        <v>0.52</v>
      </c>
      <c r="F70" s="22">
        <v>0.34</v>
      </c>
      <c r="G70" s="22">
        <v>0.52</v>
      </c>
      <c r="H70" s="23">
        <v>0.34</v>
      </c>
      <c r="I70" s="24">
        <v>0.14599999999999999</v>
      </c>
      <c r="J70" s="24">
        <v>0.14599999999999999</v>
      </c>
      <c r="K70" s="24">
        <v>0.14599999999999999</v>
      </c>
      <c r="L70" s="24">
        <v>0.14599999999999999</v>
      </c>
      <c r="M70" s="37">
        <v>35000</v>
      </c>
      <c r="N70" s="26">
        <v>8.8580000000000005</v>
      </c>
      <c r="O70" s="26">
        <v>0.189</v>
      </c>
      <c r="P70" s="26">
        <v>4.9000000000000002E-2</v>
      </c>
      <c r="Q70" s="57">
        <v>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37.799999999999997</v>
      </c>
      <c r="E71" s="22">
        <v>1.02</v>
      </c>
      <c r="F71" s="22">
        <v>0.73</v>
      </c>
      <c r="G71" s="22">
        <v>1.02</v>
      </c>
      <c r="H71" s="23">
        <v>0.73</v>
      </c>
      <c r="I71" s="24">
        <v>0.192</v>
      </c>
      <c r="J71" s="24">
        <v>0.192</v>
      </c>
      <c r="K71" s="24">
        <v>0.192</v>
      </c>
      <c r="L71" s="24">
        <v>0.192</v>
      </c>
      <c r="M71" s="37">
        <v>5200</v>
      </c>
      <c r="N71" s="26">
        <v>8.1820000000000004</v>
      </c>
      <c r="O71" s="26">
        <v>0.218</v>
      </c>
      <c r="P71" s="26">
        <v>4.5999999999999999E-2</v>
      </c>
      <c r="Q71" s="57">
        <v>0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38.4</v>
      </c>
      <c r="E72" s="22">
        <v>1.68</v>
      </c>
      <c r="F72" s="22">
        <v>1.22</v>
      </c>
      <c r="G72" s="22">
        <v>1.68</v>
      </c>
      <c r="H72" s="23">
        <v>1.22</v>
      </c>
      <c r="I72" s="24">
        <v>0.22800000000000001</v>
      </c>
      <c r="J72" s="24">
        <v>0.22800000000000001</v>
      </c>
      <c r="K72" s="24">
        <v>0.22800000000000001</v>
      </c>
      <c r="L72" s="24">
        <v>0.22800000000000001</v>
      </c>
      <c r="M72" s="37">
        <v>320</v>
      </c>
      <c r="N72" s="26">
        <v>8.5419999999999998</v>
      </c>
      <c r="O72" s="26">
        <v>0.34899999999999998</v>
      </c>
      <c r="P72" s="26">
        <v>3.5000000000000003E-2</v>
      </c>
      <c r="Q72" s="57">
        <v>0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38.159999999999997</v>
      </c>
      <c r="E73" s="22">
        <v>2.1800000000000002</v>
      </c>
      <c r="F73" s="22">
        <v>1.53</v>
      </c>
      <c r="G73" s="22">
        <v>2.1800000000000002</v>
      </c>
      <c r="H73" s="23">
        <v>1.53</v>
      </c>
      <c r="I73" s="24">
        <v>0.30099999999999999</v>
      </c>
      <c r="J73" s="24">
        <v>0.30099999999999999</v>
      </c>
      <c r="K73" s="24">
        <v>0.30099999999999999</v>
      </c>
      <c r="L73" s="24">
        <v>0.30099999999999999</v>
      </c>
      <c r="M73" s="37">
        <v>11</v>
      </c>
      <c r="N73" s="26">
        <v>9.36</v>
      </c>
      <c r="O73" s="26">
        <v>0.53700000000000003</v>
      </c>
      <c r="P73" s="26">
        <v>9.5000000000000001E-2</v>
      </c>
      <c r="Q73" s="57">
        <v>0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10.5</v>
      </c>
      <c r="E74" s="22">
        <v>4.1399999999999997</v>
      </c>
      <c r="F74" s="22">
        <v>4.1399999999999997</v>
      </c>
      <c r="G74" s="22">
        <v>4.1399999999999997</v>
      </c>
      <c r="H74" s="23">
        <v>4.1399999999999997</v>
      </c>
      <c r="I74" s="24">
        <v>0.30099999999999999</v>
      </c>
      <c r="J74" s="24">
        <v>0.30099999999999999</v>
      </c>
      <c r="K74" s="24">
        <v>0.30099999999999999</v>
      </c>
      <c r="L74" s="24">
        <v>0.30099999999999999</v>
      </c>
      <c r="M74" s="37">
        <v>11</v>
      </c>
      <c r="N74" s="26">
        <v>3.4119999999999999</v>
      </c>
      <c r="O74" s="26">
        <v>1.022</v>
      </c>
      <c r="P74" s="26">
        <v>9.5000000000000001E-2</v>
      </c>
      <c r="Q74" s="57">
        <v>0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4.1399999999999997</v>
      </c>
      <c r="F75" s="22">
        <v>2.9</v>
      </c>
      <c r="G75" s="22">
        <v>4.1399999999999997</v>
      </c>
      <c r="H75" s="23">
        <v>2.9</v>
      </c>
      <c r="I75" s="24">
        <v>0.30099999999999999</v>
      </c>
      <c r="J75" s="24">
        <v>0.30099999999999999</v>
      </c>
      <c r="K75" s="24">
        <v>0.30099999999999999</v>
      </c>
      <c r="L75" s="24">
        <v>0.30099999999999999</v>
      </c>
      <c r="M75" s="37">
        <v>11</v>
      </c>
      <c r="N75" s="26">
        <v>0</v>
      </c>
      <c r="O75" s="26">
        <v>0.60199999999999998</v>
      </c>
      <c r="P75" s="26">
        <v>9.5000000000000001E-2</v>
      </c>
      <c r="Q75" s="57">
        <v>0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10.5</v>
      </c>
      <c r="E76" s="22">
        <v>4.59</v>
      </c>
      <c r="F76" s="22">
        <v>2.9</v>
      </c>
      <c r="G76" s="22">
        <v>4.59</v>
      </c>
      <c r="H76" s="23">
        <v>2.9</v>
      </c>
      <c r="I76" s="24">
        <v>0.30099999999999999</v>
      </c>
      <c r="J76" s="24">
        <v>0.30099999999999999</v>
      </c>
      <c r="K76" s="24">
        <v>0.30099999999999999</v>
      </c>
      <c r="L76" s="24">
        <v>0.30099999999999999</v>
      </c>
      <c r="M76" s="37">
        <v>11</v>
      </c>
      <c r="N76" s="26">
        <v>3.4119999999999999</v>
      </c>
      <c r="O76" s="26">
        <v>1.022</v>
      </c>
      <c r="P76" s="26">
        <v>9.5000000000000001E-2</v>
      </c>
      <c r="Q76" s="57">
        <v>0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16.8</v>
      </c>
      <c r="E77" s="22">
        <v>1.01</v>
      </c>
      <c r="F77" s="22">
        <v>0.75</v>
      </c>
      <c r="G77" s="22">
        <v>1.01</v>
      </c>
      <c r="H77" s="23">
        <v>0.75</v>
      </c>
      <c r="I77" s="24">
        <v>8.6999999999999994E-2</v>
      </c>
      <c r="J77" s="24">
        <v>8.6999999999999994E-2</v>
      </c>
      <c r="K77" s="24">
        <v>8.6999999999999994E-2</v>
      </c>
      <c r="L77" s="24">
        <v>8.6999999999999994E-2</v>
      </c>
      <c r="M77" s="37">
        <v>35000</v>
      </c>
      <c r="N77" s="26">
        <v>8.8580000000000005</v>
      </c>
      <c r="O77" s="26">
        <v>0.189</v>
      </c>
      <c r="P77" s="26">
        <v>4.9000000000000002E-2</v>
      </c>
      <c r="Q77" s="57">
        <v>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23.28</v>
      </c>
      <c r="E78" s="22">
        <v>1.21</v>
      </c>
      <c r="F78" s="22">
        <v>0.93</v>
      </c>
      <c r="G78" s="22">
        <v>1.21</v>
      </c>
      <c r="H78" s="23">
        <v>0.93</v>
      </c>
      <c r="I78" s="24">
        <v>0.105</v>
      </c>
      <c r="J78" s="24">
        <v>0.105</v>
      </c>
      <c r="K78" s="24">
        <v>0.105</v>
      </c>
      <c r="L78" s="24">
        <v>0.105</v>
      </c>
      <c r="M78" s="37">
        <v>5200</v>
      </c>
      <c r="N78" s="26">
        <v>8.1820000000000004</v>
      </c>
      <c r="O78" s="26">
        <v>0.218</v>
      </c>
      <c r="P78" s="26">
        <v>4.5999999999999999E-2</v>
      </c>
      <c r="Q78" s="57">
        <v>0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29.76</v>
      </c>
      <c r="E79" s="22">
        <v>1.59</v>
      </c>
      <c r="F79" s="22">
        <v>1.21</v>
      </c>
      <c r="G79" s="22">
        <v>1.59</v>
      </c>
      <c r="H79" s="23">
        <v>1.21</v>
      </c>
      <c r="I79" s="24">
        <v>0.24199999999999999</v>
      </c>
      <c r="J79" s="24">
        <v>0.24199999999999999</v>
      </c>
      <c r="K79" s="24">
        <v>0.24199999999999999</v>
      </c>
      <c r="L79" s="24">
        <v>0.24199999999999999</v>
      </c>
      <c r="M79" s="37">
        <v>320</v>
      </c>
      <c r="N79" s="26">
        <v>8.5419999999999998</v>
      </c>
      <c r="O79" s="26">
        <v>0.34899999999999998</v>
      </c>
      <c r="P79" s="26">
        <v>3.5000000000000003E-2</v>
      </c>
      <c r="Q79" s="57">
        <v>0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38.4</v>
      </c>
      <c r="E80" s="22">
        <v>2.61</v>
      </c>
      <c r="F80" s="22">
        <v>1.93</v>
      </c>
      <c r="G80" s="22">
        <v>2.61</v>
      </c>
      <c r="H80" s="23">
        <v>1.93</v>
      </c>
      <c r="I80" s="24">
        <v>0.33</v>
      </c>
      <c r="J80" s="24">
        <v>0.33</v>
      </c>
      <c r="K80" s="24">
        <v>0.33</v>
      </c>
      <c r="L80" s="24">
        <v>0.33</v>
      </c>
      <c r="M80" s="37">
        <v>11</v>
      </c>
      <c r="N80" s="26">
        <v>9.36</v>
      </c>
      <c r="O80" s="26">
        <v>0.53700000000000003</v>
      </c>
      <c r="P80" s="26">
        <v>9.5000000000000001E-2</v>
      </c>
      <c r="Q80" s="57">
        <v>0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9.1199999999999992</v>
      </c>
      <c r="E81" s="22">
        <v>4.0999999999999996</v>
      </c>
      <c r="F81" s="22">
        <v>4.0999999999999996</v>
      </c>
      <c r="G81" s="22">
        <v>4.0999999999999996</v>
      </c>
      <c r="H81" s="23">
        <v>4.0999999999999996</v>
      </c>
      <c r="I81" s="24">
        <v>0.33</v>
      </c>
      <c r="J81" s="24">
        <v>0.33</v>
      </c>
      <c r="K81" s="24">
        <v>0.33</v>
      </c>
      <c r="L81" s="24">
        <v>0.33</v>
      </c>
      <c r="M81" s="37">
        <v>11</v>
      </c>
      <c r="N81" s="26">
        <v>3.4119999999999999</v>
      </c>
      <c r="O81" s="26">
        <v>1.022</v>
      </c>
      <c r="P81" s="26">
        <v>9.5000000000000001E-2</v>
      </c>
      <c r="Q81" s="57">
        <v>0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1.93</v>
      </c>
      <c r="F82" s="29">
        <v>1.93</v>
      </c>
      <c r="G82" s="29">
        <v>1.93</v>
      </c>
      <c r="H82" s="30">
        <v>1.93</v>
      </c>
      <c r="I82" s="31">
        <v>0.33</v>
      </c>
      <c r="J82" s="31">
        <v>0.33</v>
      </c>
      <c r="K82" s="31">
        <v>0.33</v>
      </c>
      <c r="L82" s="31">
        <v>0.33</v>
      </c>
      <c r="M82" s="39">
        <v>11</v>
      </c>
      <c r="N82" s="33">
        <v>0</v>
      </c>
      <c r="O82" s="33">
        <v>0.60199999999999998</v>
      </c>
      <c r="P82" s="33">
        <v>9.5000000000000001E-2</v>
      </c>
      <c r="Q82" s="58">
        <v>0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15.96</v>
      </c>
      <c r="E83" s="15">
        <v>0.49</v>
      </c>
      <c r="F83" s="15">
        <v>0.39</v>
      </c>
      <c r="G83" s="15">
        <v>0.53</v>
      </c>
      <c r="H83" s="16">
        <v>0.4</v>
      </c>
      <c r="I83" s="17">
        <v>3.9E-2</v>
      </c>
      <c r="J83" s="17">
        <v>3.9E-2</v>
      </c>
      <c r="K83" s="17">
        <v>3.9E-2</v>
      </c>
      <c r="L83" s="17">
        <v>3.9E-2</v>
      </c>
      <c r="M83" s="35">
        <v>35000</v>
      </c>
      <c r="N83" s="19">
        <v>6.9130000000000003</v>
      </c>
      <c r="O83" s="19">
        <v>0.153</v>
      </c>
      <c r="P83" s="19">
        <v>7.0999999999999994E-2</v>
      </c>
      <c r="Q83" s="56">
        <v>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19.32</v>
      </c>
      <c r="E84" s="22">
        <v>0.67</v>
      </c>
      <c r="F84" s="22">
        <v>0.59</v>
      </c>
      <c r="G84" s="22">
        <v>0.71</v>
      </c>
      <c r="H84" s="23">
        <v>0.66</v>
      </c>
      <c r="I84" s="24">
        <v>6.3E-2</v>
      </c>
      <c r="J84" s="24">
        <v>6.3E-2</v>
      </c>
      <c r="K84" s="24">
        <v>6.3E-2</v>
      </c>
      <c r="L84" s="24">
        <v>6.3E-2</v>
      </c>
      <c r="M84" s="37">
        <v>35000</v>
      </c>
      <c r="N84" s="26">
        <v>8.8580000000000005</v>
      </c>
      <c r="O84" s="26">
        <v>0.189</v>
      </c>
      <c r="P84" s="26">
        <v>4.9000000000000002E-2</v>
      </c>
      <c r="Q84" s="57">
        <v>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25.08</v>
      </c>
      <c r="E85" s="22">
        <v>1.02</v>
      </c>
      <c r="F85" s="22">
        <v>0.78</v>
      </c>
      <c r="G85" s="22">
        <v>1.1000000000000001</v>
      </c>
      <c r="H85" s="23">
        <v>0.96</v>
      </c>
      <c r="I85" s="24">
        <v>9.5000000000000001E-2</v>
      </c>
      <c r="J85" s="24">
        <v>9.5000000000000001E-2</v>
      </c>
      <c r="K85" s="24">
        <v>9.5000000000000001E-2</v>
      </c>
      <c r="L85" s="24">
        <v>9.5000000000000001E-2</v>
      </c>
      <c r="M85" s="37">
        <v>5200</v>
      </c>
      <c r="N85" s="26">
        <v>8.1820000000000004</v>
      </c>
      <c r="O85" s="26">
        <v>0.218</v>
      </c>
      <c r="P85" s="26">
        <v>4.5999999999999999E-2</v>
      </c>
      <c r="Q85" s="57">
        <v>0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40.44</v>
      </c>
      <c r="E86" s="22">
        <v>1.63</v>
      </c>
      <c r="F86" s="22">
        <v>1.33</v>
      </c>
      <c r="G86" s="22">
        <v>1.87</v>
      </c>
      <c r="H86" s="23">
        <v>1.54</v>
      </c>
      <c r="I86" s="24">
        <v>0.221</v>
      </c>
      <c r="J86" s="24">
        <v>0.221</v>
      </c>
      <c r="K86" s="24">
        <v>0.221</v>
      </c>
      <c r="L86" s="24">
        <v>0.221</v>
      </c>
      <c r="M86" s="37">
        <v>320</v>
      </c>
      <c r="N86" s="26">
        <v>8.5419999999999998</v>
      </c>
      <c r="O86" s="26">
        <v>0.34899999999999998</v>
      </c>
      <c r="P86" s="26">
        <v>3.5000000000000003E-2</v>
      </c>
      <c r="Q86" s="57">
        <v>0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43.92</v>
      </c>
      <c r="E87" s="22">
        <v>1.97</v>
      </c>
      <c r="F87" s="22">
        <v>1.6</v>
      </c>
      <c r="G87" s="22">
        <v>1.97</v>
      </c>
      <c r="H87" s="23">
        <v>1.6</v>
      </c>
      <c r="I87" s="24">
        <v>0.221</v>
      </c>
      <c r="J87" s="24">
        <v>0.221</v>
      </c>
      <c r="K87" s="24">
        <v>0.221</v>
      </c>
      <c r="L87" s="24">
        <v>0.221</v>
      </c>
      <c r="M87" s="37">
        <v>11</v>
      </c>
      <c r="N87" s="26">
        <v>9.36</v>
      </c>
      <c r="O87" s="26">
        <v>0.53700000000000003</v>
      </c>
      <c r="P87" s="26">
        <v>9.5000000000000001E-2</v>
      </c>
      <c r="Q87" s="57">
        <v>0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43.92</v>
      </c>
      <c r="E88" s="22">
        <v>1.93</v>
      </c>
      <c r="F88" s="22">
        <v>1.93</v>
      </c>
      <c r="G88" s="22">
        <v>1.93</v>
      </c>
      <c r="H88" s="23">
        <v>1.93</v>
      </c>
      <c r="I88" s="24">
        <v>0.221</v>
      </c>
      <c r="J88" s="24">
        <v>0.221</v>
      </c>
      <c r="K88" s="24">
        <v>0.221</v>
      </c>
      <c r="L88" s="24">
        <v>0.221</v>
      </c>
      <c r="M88" s="37">
        <v>11</v>
      </c>
      <c r="N88" s="26">
        <v>9.36</v>
      </c>
      <c r="O88" s="26">
        <v>0.53700000000000003</v>
      </c>
      <c r="P88" s="26">
        <v>9.5000000000000001E-2</v>
      </c>
      <c r="Q88" s="57">
        <v>0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13.68</v>
      </c>
      <c r="E89" s="22">
        <v>4.88</v>
      </c>
      <c r="F89" s="22">
        <v>2.14</v>
      </c>
      <c r="G89" s="22">
        <v>4.88</v>
      </c>
      <c r="H89" s="23">
        <v>2.14</v>
      </c>
      <c r="I89" s="24">
        <v>0.221</v>
      </c>
      <c r="J89" s="24">
        <v>0.221</v>
      </c>
      <c r="K89" s="24">
        <v>0.221</v>
      </c>
      <c r="L89" s="24">
        <v>0.221</v>
      </c>
      <c r="M89" s="37">
        <v>11</v>
      </c>
      <c r="N89" s="26">
        <v>3.4119999999999999</v>
      </c>
      <c r="O89" s="26">
        <v>1.022</v>
      </c>
      <c r="P89" s="26">
        <v>9.5000000000000001E-2</v>
      </c>
      <c r="Q89" s="57">
        <v>0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13.68</v>
      </c>
      <c r="E90" s="22">
        <v>4.62</v>
      </c>
      <c r="F90" s="22">
        <v>4.62</v>
      </c>
      <c r="G90" s="22">
        <v>4.62</v>
      </c>
      <c r="H90" s="23">
        <v>4.62</v>
      </c>
      <c r="I90" s="24">
        <v>0.221</v>
      </c>
      <c r="J90" s="24">
        <v>0.221</v>
      </c>
      <c r="K90" s="24">
        <v>0.221</v>
      </c>
      <c r="L90" s="24">
        <v>0.221</v>
      </c>
      <c r="M90" s="37">
        <v>11</v>
      </c>
      <c r="N90" s="26">
        <v>3.4119999999999999</v>
      </c>
      <c r="O90" s="26">
        <v>1.022</v>
      </c>
      <c r="P90" s="26">
        <v>9.5000000000000001E-2</v>
      </c>
      <c r="Q90" s="57">
        <v>0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2.9</v>
      </c>
      <c r="F91" s="22">
        <v>2.9</v>
      </c>
      <c r="G91" s="22">
        <v>2.9</v>
      </c>
      <c r="H91" s="23">
        <v>2.9</v>
      </c>
      <c r="I91" s="24">
        <v>0.221</v>
      </c>
      <c r="J91" s="24">
        <v>0.221</v>
      </c>
      <c r="K91" s="24">
        <v>0.221</v>
      </c>
      <c r="L91" s="24">
        <v>0.221</v>
      </c>
      <c r="M91" s="37">
        <v>11</v>
      </c>
      <c r="N91" s="26">
        <v>0</v>
      </c>
      <c r="O91" s="26">
        <v>0.60199999999999998</v>
      </c>
      <c r="P91" s="26">
        <v>9.5000000000000001E-2</v>
      </c>
      <c r="Q91" s="57">
        <v>0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26.45</v>
      </c>
      <c r="E92" s="22">
        <v>2.87</v>
      </c>
      <c r="F92" s="22">
        <v>2.87</v>
      </c>
      <c r="G92" s="22">
        <v>2.87</v>
      </c>
      <c r="H92" s="23">
        <v>2.87</v>
      </c>
      <c r="I92" s="24">
        <v>0.10100000000000001</v>
      </c>
      <c r="J92" s="24">
        <v>0.10100000000000001</v>
      </c>
      <c r="K92" s="24">
        <v>0.10100000000000001</v>
      </c>
      <c r="L92" s="24">
        <v>0.10100000000000001</v>
      </c>
      <c r="M92" s="37">
        <v>5200</v>
      </c>
      <c r="N92" s="26">
        <v>8.1820000000000004</v>
      </c>
      <c r="O92" s="26">
        <v>0.218</v>
      </c>
      <c r="P92" s="26">
        <v>4.5999999999999999E-2</v>
      </c>
      <c r="Q92" s="57">
        <v>0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63.6</v>
      </c>
      <c r="E93" s="22">
        <v>3.96</v>
      </c>
      <c r="F93" s="22">
        <v>3.96</v>
      </c>
      <c r="G93" s="22">
        <v>3.96</v>
      </c>
      <c r="H93" s="23">
        <v>3.96</v>
      </c>
      <c r="I93" s="24">
        <v>0.28199999999999997</v>
      </c>
      <c r="J93" s="24">
        <v>0.28199999999999997</v>
      </c>
      <c r="K93" s="24">
        <v>0.28199999999999997</v>
      </c>
      <c r="L93" s="24">
        <v>0.28199999999999997</v>
      </c>
      <c r="M93" s="37">
        <v>320</v>
      </c>
      <c r="N93" s="26">
        <v>8.5419999999999998</v>
      </c>
      <c r="O93" s="26">
        <v>0.34899999999999998</v>
      </c>
      <c r="P93" s="26">
        <v>3.5000000000000003E-2</v>
      </c>
      <c r="Q93" s="57">
        <v>0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15.6</v>
      </c>
      <c r="E94" s="22">
        <v>6.43</v>
      </c>
      <c r="F94" s="22">
        <v>6.43</v>
      </c>
      <c r="G94" s="22">
        <v>6.43</v>
      </c>
      <c r="H94" s="23">
        <v>6.43</v>
      </c>
      <c r="I94" s="24">
        <v>0.28199999999999997</v>
      </c>
      <c r="J94" s="24">
        <v>0.28199999999999997</v>
      </c>
      <c r="K94" s="24">
        <v>0.28199999999999997</v>
      </c>
      <c r="L94" s="24">
        <v>0.28199999999999997</v>
      </c>
      <c r="M94" s="37">
        <v>320</v>
      </c>
      <c r="N94" s="26">
        <v>8.5419999999999998</v>
      </c>
      <c r="O94" s="26">
        <v>0.34899999999999998</v>
      </c>
      <c r="P94" s="26">
        <v>3.5000000000000003E-2</v>
      </c>
      <c r="Q94" s="57">
        <v>0</v>
      </c>
      <c r="R94" s="53">
        <v>1.5</v>
      </c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3.02</v>
      </c>
      <c r="F95" s="22">
        <v>3.02</v>
      </c>
      <c r="G95" s="22">
        <v>3.02</v>
      </c>
      <c r="H95" s="23">
        <v>3.02</v>
      </c>
      <c r="I95" s="24">
        <v>0.28199999999999997</v>
      </c>
      <c r="J95" s="24">
        <v>0.28199999999999997</v>
      </c>
      <c r="K95" s="24">
        <v>0.28199999999999997</v>
      </c>
      <c r="L95" s="24">
        <v>0.28199999999999997</v>
      </c>
      <c r="M95" s="37">
        <v>320</v>
      </c>
      <c r="N95" s="26">
        <v>8.5419999999999998</v>
      </c>
      <c r="O95" s="26">
        <v>0.34899999999999998</v>
      </c>
      <c r="P95" s="26">
        <v>3.5000000000000003E-2</v>
      </c>
      <c r="Q95" s="57">
        <v>0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63.54</v>
      </c>
      <c r="E96" s="22">
        <v>3.96</v>
      </c>
      <c r="F96" s="22">
        <v>3.96</v>
      </c>
      <c r="G96" s="22">
        <v>3.96</v>
      </c>
      <c r="H96" s="23">
        <v>3.96</v>
      </c>
      <c r="I96" s="24">
        <v>0.28199999999999997</v>
      </c>
      <c r="J96" s="24">
        <v>0.28199999999999997</v>
      </c>
      <c r="K96" s="24">
        <v>0.28199999999999997</v>
      </c>
      <c r="L96" s="24">
        <v>0.28199999999999997</v>
      </c>
      <c r="M96" s="37">
        <v>11</v>
      </c>
      <c r="N96" s="26">
        <v>9.36</v>
      </c>
      <c r="O96" s="26">
        <v>0.53700000000000003</v>
      </c>
      <c r="P96" s="26">
        <v>9.5000000000000001E-2</v>
      </c>
      <c r="Q96" s="57">
        <v>0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15.6</v>
      </c>
      <c r="E97" s="22">
        <v>6.43</v>
      </c>
      <c r="F97" s="22">
        <v>6.43</v>
      </c>
      <c r="G97" s="22">
        <v>6.43</v>
      </c>
      <c r="H97" s="23">
        <v>6.43</v>
      </c>
      <c r="I97" s="24">
        <v>0.28199999999999997</v>
      </c>
      <c r="J97" s="24">
        <v>0.28199999999999997</v>
      </c>
      <c r="K97" s="24">
        <v>0.28199999999999997</v>
      </c>
      <c r="L97" s="24">
        <v>0.28199999999999997</v>
      </c>
      <c r="M97" s="37">
        <v>11</v>
      </c>
      <c r="N97" s="26">
        <v>3.4119999999999999</v>
      </c>
      <c r="O97" s="26">
        <v>1.022</v>
      </c>
      <c r="P97" s="26">
        <v>9.5000000000000001E-2</v>
      </c>
      <c r="Q97" s="57">
        <v>0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3.02</v>
      </c>
      <c r="F98" s="29">
        <v>3.02</v>
      </c>
      <c r="G98" s="29">
        <v>3.02</v>
      </c>
      <c r="H98" s="30">
        <v>3.02</v>
      </c>
      <c r="I98" s="31">
        <v>0.28199999999999997</v>
      </c>
      <c r="J98" s="31">
        <v>0.28199999999999997</v>
      </c>
      <c r="K98" s="31">
        <v>0.28199999999999997</v>
      </c>
      <c r="L98" s="31">
        <v>0.28199999999999997</v>
      </c>
      <c r="M98" s="39">
        <v>11</v>
      </c>
      <c r="N98" s="33">
        <v>0</v>
      </c>
      <c r="O98" s="33">
        <v>0.60199999999999998</v>
      </c>
      <c r="P98" s="33">
        <v>9.5000000000000001E-2</v>
      </c>
      <c r="Q98" s="58">
        <v>0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24.72</v>
      </c>
      <c r="E99" s="22">
        <v>0.31</v>
      </c>
      <c r="F99" s="22">
        <v>0.31</v>
      </c>
      <c r="G99" s="22">
        <v>0.31</v>
      </c>
      <c r="H99" s="23">
        <v>0.31</v>
      </c>
      <c r="I99" s="24">
        <v>6.4000000000000001E-2</v>
      </c>
      <c r="J99" s="24">
        <v>6.4000000000000001E-2</v>
      </c>
      <c r="K99" s="24">
        <v>6.4000000000000001E-2</v>
      </c>
      <c r="L99" s="24">
        <v>6.4000000000000001E-2</v>
      </c>
      <c r="M99" s="37">
        <v>35000</v>
      </c>
      <c r="N99" s="26">
        <v>6.9130000000000003</v>
      </c>
      <c r="O99" s="26">
        <v>0.153</v>
      </c>
      <c r="P99" s="26">
        <v>7.0999999999999994E-2</v>
      </c>
      <c r="Q99" s="57">
        <v>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26.52</v>
      </c>
      <c r="E100" s="22">
        <v>0.46</v>
      </c>
      <c r="F100" s="22">
        <v>0.46</v>
      </c>
      <c r="G100" s="22">
        <v>0.48</v>
      </c>
      <c r="H100" s="23">
        <v>0.48</v>
      </c>
      <c r="I100" s="24">
        <v>0.1</v>
      </c>
      <c r="J100" s="24">
        <v>0.1</v>
      </c>
      <c r="K100" s="24">
        <v>0.1</v>
      </c>
      <c r="L100" s="24">
        <v>0.1</v>
      </c>
      <c r="M100" s="37">
        <v>35000</v>
      </c>
      <c r="N100" s="26">
        <v>8.8580000000000005</v>
      </c>
      <c r="O100" s="26">
        <v>0.189</v>
      </c>
      <c r="P100" s="26">
        <v>4.9000000000000002E-2</v>
      </c>
      <c r="Q100" s="57">
        <v>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37.08</v>
      </c>
      <c r="E101" s="22">
        <v>0.79</v>
      </c>
      <c r="F101" s="22">
        <v>0.79</v>
      </c>
      <c r="G101" s="22">
        <v>0.79</v>
      </c>
      <c r="H101" s="23">
        <v>0.79</v>
      </c>
      <c r="I101" s="24">
        <v>0.159</v>
      </c>
      <c r="J101" s="24">
        <v>0.159</v>
      </c>
      <c r="K101" s="24">
        <v>0.159</v>
      </c>
      <c r="L101" s="24">
        <v>0.159</v>
      </c>
      <c r="M101" s="37">
        <v>5200</v>
      </c>
      <c r="N101" s="26">
        <v>8.1820000000000004</v>
      </c>
      <c r="O101" s="26">
        <v>0.218</v>
      </c>
      <c r="P101" s="26">
        <v>4.5999999999999999E-2</v>
      </c>
      <c r="Q101" s="57">
        <v>0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44.88</v>
      </c>
      <c r="E102" s="22">
        <v>1.1599999999999999</v>
      </c>
      <c r="F102" s="22">
        <v>1.1599999999999999</v>
      </c>
      <c r="G102" s="22">
        <v>1.1599999999999999</v>
      </c>
      <c r="H102" s="23">
        <v>1.06</v>
      </c>
      <c r="I102" s="24">
        <v>0.27200000000000002</v>
      </c>
      <c r="J102" s="24">
        <v>0.27200000000000002</v>
      </c>
      <c r="K102" s="24">
        <v>0.27200000000000002</v>
      </c>
      <c r="L102" s="24">
        <v>0.27200000000000002</v>
      </c>
      <c r="M102" s="37">
        <v>320</v>
      </c>
      <c r="N102" s="26">
        <v>8.5419999999999998</v>
      </c>
      <c r="O102" s="26">
        <v>0.34899999999999998</v>
      </c>
      <c r="P102" s="26">
        <v>3.5000000000000003E-2</v>
      </c>
      <c r="Q102" s="57">
        <v>0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39.6</v>
      </c>
      <c r="E103" s="22">
        <v>1.81</v>
      </c>
      <c r="F103" s="22">
        <v>1.81</v>
      </c>
      <c r="G103" s="22">
        <v>1.81</v>
      </c>
      <c r="H103" s="23">
        <v>1.81</v>
      </c>
      <c r="I103" s="24">
        <v>0.434</v>
      </c>
      <c r="J103" s="24">
        <v>0.434</v>
      </c>
      <c r="K103" s="24">
        <v>0.434</v>
      </c>
      <c r="L103" s="24">
        <v>0.434</v>
      </c>
      <c r="M103" s="37">
        <v>11</v>
      </c>
      <c r="N103" s="26">
        <v>9.36</v>
      </c>
      <c r="O103" s="26">
        <v>0.53700000000000003</v>
      </c>
      <c r="P103" s="26">
        <v>9.5000000000000001E-2</v>
      </c>
      <c r="Q103" s="57">
        <v>0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13.08</v>
      </c>
      <c r="E104" s="22">
        <v>3.66</v>
      </c>
      <c r="F104" s="22">
        <v>3.66</v>
      </c>
      <c r="G104" s="22">
        <v>3.66</v>
      </c>
      <c r="H104" s="23">
        <v>3.66</v>
      </c>
      <c r="I104" s="24">
        <v>0.434</v>
      </c>
      <c r="J104" s="24">
        <v>0.434</v>
      </c>
      <c r="K104" s="24">
        <v>0.434</v>
      </c>
      <c r="L104" s="24">
        <v>0.434</v>
      </c>
      <c r="M104" s="37">
        <v>11</v>
      </c>
      <c r="N104" s="26">
        <v>3.4119999999999999</v>
      </c>
      <c r="O104" s="26">
        <v>1.022</v>
      </c>
      <c r="P104" s="26">
        <v>9.5000000000000001E-2</v>
      </c>
      <c r="Q104" s="57">
        <v>0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3.79</v>
      </c>
      <c r="F105" s="29">
        <v>1.75</v>
      </c>
      <c r="G105" s="29">
        <v>3.79</v>
      </c>
      <c r="H105" s="30">
        <v>1.75</v>
      </c>
      <c r="I105" s="31">
        <v>0.434</v>
      </c>
      <c r="J105" s="31">
        <v>0.434</v>
      </c>
      <c r="K105" s="31">
        <v>0.434</v>
      </c>
      <c r="L105" s="31">
        <v>0.434</v>
      </c>
      <c r="M105" s="39">
        <v>11</v>
      </c>
      <c r="N105" s="33">
        <v>0</v>
      </c>
      <c r="O105" s="33">
        <v>0.60199999999999998</v>
      </c>
      <c r="P105" s="33">
        <v>9.5000000000000001E-2</v>
      </c>
      <c r="Q105" s="58">
        <v>0</v>
      </c>
      <c r="R105" s="54">
        <v>1.5</v>
      </c>
    </row>
  </sheetData>
  <sheetProtection algorithmName="SHA-512" hashValue="I8ifLrquEcqmHm4jydqXcH154n+Gsv1UALsKPqfXJRMGt01XUA/GnExS8D27mXH0kDRYxOFDru4d7SeSprnxVA==" saltValue="X8XhXlOQxl1aCM+7YWJ+BQ==" spinCount="100000" sheet="1" objects="1" scenarios="1"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L50"/>
  <sheetViews>
    <sheetView showGridLines="0" tabSelected="1" zoomScaleNormal="100" workbookViewId="0">
      <selection activeCell="G35" sqref="G35"/>
    </sheetView>
  </sheetViews>
  <sheetFormatPr baseColWidth="10" defaultColWidth="11.42578125" defaultRowHeight="15"/>
  <cols>
    <col min="1" max="1" width="3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14.85546875" style="1" customWidth="1"/>
    <col min="6" max="6" width="16.5703125" style="1" customWidth="1"/>
    <col min="7" max="7" width="11.7109375" style="1" customWidth="1"/>
    <col min="8" max="8" width="15.28515625" style="1" customWidth="1"/>
    <col min="9" max="9" width="3.28515625" style="1" customWidth="1"/>
    <col min="10" max="10" width="11.7109375" style="1" customWidth="1"/>
    <col min="11" max="16384" width="11.42578125" style="1"/>
  </cols>
  <sheetData>
    <row r="1" spans="1:12">
      <c r="A1" s="91"/>
      <c r="B1" s="65"/>
      <c r="C1" s="91"/>
      <c r="D1" s="91"/>
      <c r="E1" s="66"/>
      <c r="F1" s="67"/>
      <c r="G1" s="67"/>
      <c r="H1" s="86" t="s">
        <v>2</v>
      </c>
      <c r="I1" s="91"/>
    </row>
    <row r="2" spans="1:12" ht="15" customHeight="1">
      <c r="A2" s="91"/>
      <c r="B2" s="67"/>
      <c r="C2" s="91"/>
      <c r="D2" s="91"/>
      <c r="E2" s="68" t="s">
        <v>46</v>
      </c>
      <c r="F2" s="67"/>
      <c r="G2" s="67"/>
      <c r="H2" s="67"/>
      <c r="I2" s="67"/>
    </row>
    <row r="3" spans="1:12" ht="15" customHeight="1">
      <c r="A3" s="91"/>
      <c r="B3" s="65"/>
      <c r="C3" s="91"/>
      <c r="D3" s="91"/>
      <c r="E3" s="68" t="s">
        <v>47</v>
      </c>
      <c r="F3" s="67"/>
      <c r="G3" s="67"/>
      <c r="H3" s="67"/>
      <c r="I3" s="67"/>
    </row>
    <row r="4" spans="1:12" ht="12" customHeight="1">
      <c r="A4" s="91"/>
      <c r="B4" s="65"/>
      <c r="C4" s="91"/>
      <c r="D4" s="91"/>
      <c r="E4" s="69" t="s">
        <v>217</v>
      </c>
      <c r="F4" s="67"/>
      <c r="G4" s="67"/>
      <c r="H4" s="67"/>
      <c r="I4" s="67"/>
    </row>
    <row r="5" spans="1:12" ht="12" customHeight="1">
      <c r="A5" s="91"/>
      <c r="B5" s="65"/>
      <c r="C5" s="91"/>
      <c r="D5" s="91"/>
      <c r="E5" s="70" t="s">
        <v>216</v>
      </c>
      <c r="F5" s="67"/>
      <c r="G5" s="67"/>
      <c r="H5" s="67"/>
      <c r="I5" s="67"/>
    </row>
    <row r="6" spans="1:12">
      <c r="A6" s="91"/>
      <c r="B6" s="65"/>
      <c r="C6" s="91"/>
      <c r="D6" s="91"/>
      <c r="E6" s="70"/>
      <c r="F6" s="67"/>
      <c r="G6" s="67"/>
      <c r="H6" s="67"/>
      <c r="I6" s="67"/>
    </row>
    <row r="7" spans="1:12" ht="15" customHeight="1">
      <c r="A7" s="91"/>
      <c r="B7" s="65" t="s">
        <v>34</v>
      </c>
      <c r="C7" s="65" t="s">
        <v>39</v>
      </c>
      <c r="D7" s="228" t="s">
        <v>204</v>
      </c>
      <c r="E7" s="228"/>
      <c r="F7" s="228"/>
      <c r="G7" s="67"/>
      <c r="H7" s="71">
        <f ca="1">NOW()</f>
        <v>45302.502807523146</v>
      </c>
      <c r="I7" s="91"/>
    </row>
    <row r="8" spans="1:12" ht="4.5" customHeight="1">
      <c r="A8" s="91"/>
      <c r="B8" s="67"/>
      <c r="C8" s="65"/>
      <c r="D8" s="91"/>
      <c r="E8" s="67"/>
      <c r="F8" s="67"/>
      <c r="G8" s="67"/>
      <c r="H8" s="67"/>
      <c r="I8" s="67"/>
    </row>
    <row r="9" spans="1:12" ht="15" customHeight="1">
      <c r="A9" s="91"/>
      <c r="B9" s="67"/>
      <c r="C9" s="65" t="s">
        <v>40</v>
      </c>
      <c r="D9" s="228" t="s">
        <v>205</v>
      </c>
      <c r="E9" s="228"/>
      <c r="F9" s="228"/>
      <c r="G9" s="67"/>
      <c r="H9" s="67"/>
      <c r="I9" s="67"/>
    </row>
    <row r="10" spans="1:12" ht="4.5" customHeight="1">
      <c r="A10" s="91"/>
      <c r="B10" s="67"/>
      <c r="C10" s="65"/>
      <c r="D10" s="91"/>
      <c r="E10" s="67"/>
      <c r="F10" s="91"/>
      <c r="G10" s="67"/>
      <c r="H10" s="67"/>
      <c r="I10" s="67"/>
    </row>
    <row r="11" spans="1:12" ht="15" customHeight="1">
      <c r="A11" s="91"/>
      <c r="B11" s="91"/>
      <c r="C11" s="67" t="s">
        <v>41</v>
      </c>
      <c r="D11" s="228" t="s">
        <v>206</v>
      </c>
      <c r="E11" s="228"/>
      <c r="F11" s="228"/>
      <c r="G11" s="91"/>
      <c r="H11" s="91"/>
      <c r="I11" s="91"/>
    </row>
    <row r="12" spans="1:12">
      <c r="A12" s="91"/>
      <c r="B12" s="91"/>
      <c r="C12" s="91"/>
      <c r="D12" s="91"/>
      <c r="E12" s="91"/>
      <c r="F12" s="91"/>
      <c r="G12" s="91"/>
      <c r="H12" s="91"/>
      <c r="I12" s="91"/>
    </row>
    <row r="13" spans="1:12">
      <c r="A13" s="91"/>
      <c r="B13" s="65" t="s">
        <v>21</v>
      </c>
      <c r="C13" s="67"/>
      <c r="D13" s="67"/>
      <c r="E13" s="91"/>
      <c r="F13" s="157"/>
      <c r="G13" s="174">
        <v>4</v>
      </c>
      <c r="H13" s="145"/>
      <c r="I13" s="91"/>
      <c r="K13" s="2"/>
      <c r="L13" s="2"/>
    </row>
    <row r="14" spans="1:12" ht="15" customHeight="1">
      <c r="A14" s="91"/>
      <c r="B14" s="65"/>
      <c r="C14" s="67"/>
      <c r="D14" s="67"/>
      <c r="E14" s="91"/>
      <c r="F14" s="157"/>
      <c r="G14" s="158"/>
      <c r="H14" s="145"/>
      <c r="I14" s="91"/>
      <c r="K14" s="2"/>
      <c r="L14" s="2"/>
    </row>
    <row r="15" spans="1:12" ht="18">
      <c r="A15" s="95"/>
      <c r="B15" s="159" t="s">
        <v>171</v>
      </c>
      <c r="C15" s="98"/>
      <c r="D15" s="189"/>
      <c r="E15" s="189" t="s">
        <v>191</v>
      </c>
      <c r="F15" s="160"/>
      <c r="G15" s="175">
        <v>11</v>
      </c>
      <c r="H15" s="162"/>
      <c r="I15" s="95"/>
      <c r="K15" s="2"/>
      <c r="L15" s="2"/>
    </row>
    <row r="16" spans="1:12" ht="4.5" customHeight="1">
      <c r="A16" s="95"/>
      <c r="B16" s="97"/>
      <c r="C16" s="95"/>
      <c r="D16" s="95"/>
      <c r="E16" s="95"/>
      <c r="F16" s="95"/>
      <c r="G16" s="161"/>
      <c r="H16" s="95"/>
      <c r="I16" s="95"/>
    </row>
    <row r="17" spans="1:12">
      <c r="A17" s="95"/>
      <c r="B17" s="163" t="s">
        <v>64</v>
      </c>
      <c r="C17" s="95"/>
      <c r="D17" s="95"/>
      <c r="E17" s="95"/>
      <c r="F17" s="175">
        <v>3</v>
      </c>
      <c r="G17" s="175">
        <v>4</v>
      </c>
      <c r="H17" s="162"/>
      <c r="I17" s="95"/>
    </row>
    <row r="18" spans="1:12" ht="4.5" customHeight="1">
      <c r="A18" s="95"/>
      <c r="B18" s="163"/>
      <c r="C18" s="98"/>
      <c r="D18" s="98"/>
      <c r="E18" s="95"/>
      <c r="F18" s="160"/>
      <c r="G18" s="161"/>
      <c r="H18" s="162"/>
      <c r="I18" s="95"/>
      <c r="K18" s="2"/>
      <c r="L18" s="2"/>
    </row>
    <row r="19" spans="1:12">
      <c r="A19" s="95"/>
      <c r="B19" s="163" t="s">
        <v>161</v>
      </c>
      <c r="C19" s="95"/>
      <c r="D19" s="95"/>
      <c r="E19" s="95"/>
      <c r="F19" s="218">
        <v>9</v>
      </c>
      <c r="G19" s="175">
        <v>4</v>
      </c>
      <c r="H19" s="162"/>
      <c r="I19" s="95"/>
    </row>
    <row r="20" spans="1:12" ht="4.5" customHeight="1">
      <c r="A20" s="95"/>
      <c r="B20" s="163"/>
      <c r="C20" s="95"/>
      <c r="D20" s="95"/>
      <c r="E20" s="95"/>
      <c r="F20" s="160"/>
      <c r="G20" s="161"/>
      <c r="H20" s="162"/>
      <c r="I20" s="95"/>
    </row>
    <row r="21" spans="1:12" ht="15" customHeight="1">
      <c r="A21" s="95"/>
      <c r="B21" s="164" t="s">
        <v>45</v>
      </c>
      <c r="C21" s="95"/>
      <c r="D21" s="95"/>
      <c r="E21" s="181">
        <v>300</v>
      </c>
      <c r="F21" s="95" t="s">
        <v>38</v>
      </c>
      <c r="G21" s="161"/>
      <c r="H21" s="162"/>
      <c r="I21" s="95"/>
    </row>
    <row r="22" spans="1:12" ht="4.5" customHeight="1">
      <c r="A22" s="95"/>
      <c r="B22" s="163"/>
      <c r="C22" s="95"/>
      <c r="D22" s="95"/>
      <c r="E22" s="95"/>
      <c r="F22" s="160"/>
      <c r="G22" s="161"/>
      <c r="H22" s="162"/>
      <c r="I22" s="95"/>
    </row>
    <row r="23" spans="1:12">
      <c r="A23" s="95"/>
      <c r="B23" s="165" t="s">
        <v>163</v>
      </c>
      <c r="C23" s="95" t="s">
        <v>26</v>
      </c>
      <c r="D23" s="95" t="s">
        <v>35</v>
      </c>
      <c r="E23" s="170">
        <v>250000</v>
      </c>
      <c r="F23" s="95" t="s">
        <v>29</v>
      </c>
      <c r="G23" s="161"/>
      <c r="H23" s="162"/>
      <c r="I23" s="95"/>
      <c r="K23" s="2"/>
      <c r="L23" s="2"/>
    </row>
    <row r="24" spans="1:12">
      <c r="A24" s="95"/>
      <c r="B24" s="95"/>
      <c r="C24" s="95"/>
      <c r="D24" s="95" t="s">
        <v>36</v>
      </c>
      <c r="E24" s="170">
        <v>120000</v>
      </c>
      <c r="F24" s="95" t="s">
        <v>29</v>
      </c>
      <c r="G24" s="161"/>
      <c r="H24" s="95"/>
      <c r="I24" s="95"/>
    </row>
    <row r="25" spans="1:12">
      <c r="A25" s="95"/>
      <c r="B25" s="95"/>
      <c r="C25" s="95" t="s">
        <v>27</v>
      </c>
      <c r="D25" s="95" t="s">
        <v>35</v>
      </c>
      <c r="E25" s="170">
        <v>300000</v>
      </c>
      <c r="F25" s="95" t="s">
        <v>29</v>
      </c>
      <c r="G25" s="161"/>
      <c r="H25" s="95"/>
      <c r="I25" s="95"/>
    </row>
    <row r="26" spans="1:12">
      <c r="A26" s="95"/>
      <c r="B26" s="95"/>
      <c r="C26" s="95"/>
      <c r="D26" s="105" t="s">
        <v>36</v>
      </c>
      <c r="E26" s="171">
        <v>150000</v>
      </c>
      <c r="F26" s="105" t="s">
        <v>29</v>
      </c>
      <c r="G26" s="161"/>
      <c r="H26" s="95"/>
      <c r="I26" s="95"/>
    </row>
    <row r="27" spans="1:12">
      <c r="A27" s="95"/>
      <c r="B27" s="95"/>
      <c r="C27" s="95"/>
      <c r="D27" s="95" t="s">
        <v>37</v>
      </c>
      <c r="E27" s="103">
        <f>SUM(E23:E26)</f>
        <v>820000</v>
      </c>
      <c r="F27" s="95" t="s">
        <v>29</v>
      </c>
      <c r="G27" s="161"/>
      <c r="H27" s="95"/>
      <c r="I27" s="95"/>
    </row>
    <row r="28" spans="1:12" ht="4.5" customHeight="1">
      <c r="A28" s="95"/>
      <c r="B28" s="95"/>
      <c r="C28" s="95"/>
      <c r="D28" s="95"/>
      <c r="E28" s="103"/>
      <c r="F28" s="95"/>
      <c r="G28" s="161"/>
      <c r="H28" s="95"/>
      <c r="I28" s="95"/>
    </row>
    <row r="29" spans="1:12">
      <c r="A29" s="95"/>
      <c r="B29" s="165" t="s">
        <v>184</v>
      </c>
      <c r="C29" s="95"/>
      <c r="D29" s="95"/>
      <c r="E29" s="172">
        <v>75</v>
      </c>
      <c r="F29" s="95" t="s">
        <v>183</v>
      </c>
      <c r="G29" s="175">
        <v>1</v>
      </c>
      <c r="H29" s="95"/>
      <c r="I29" s="95"/>
      <c r="K29" s="149" t="s">
        <v>183</v>
      </c>
    </row>
    <row r="30" spans="1:12" ht="4.5" customHeight="1">
      <c r="A30" s="95"/>
      <c r="B30" s="165"/>
      <c r="C30" s="95"/>
      <c r="D30" s="95"/>
      <c r="E30" s="95"/>
      <c r="F30" s="95"/>
      <c r="G30" s="161"/>
      <c r="H30" s="95"/>
      <c r="I30" s="95"/>
      <c r="K30" s="149" t="s">
        <v>185</v>
      </c>
    </row>
    <row r="31" spans="1:12">
      <c r="A31" s="95"/>
      <c r="B31" s="165"/>
      <c r="C31" s="95"/>
      <c r="D31" s="98" t="s">
        <v>162</v>
      </c>
      <c r="E31" s="95"/>
      <c r="F31" s="173">
        <v>1</v>
      </c>
      <c r="G31" s="161"/>
      <c r="H31" s="95"/>
      <c r="I31" s="95"/>
    </row>
    <row r="32" spans="1:12">
      <c r="A32" s="95"/>
      <c r="B32" s="163"/>
      <c r="C32" s="98"/>
      <c r="D32" s="98"/>
      <c r="E32" s="95"/>
      <c r="F32" s="160"/>
      <c r="G32" s="161"/>
      <c r="H32" s="95"/>
      <c r="I32" s="95"/>
    </row>
    <row r="33" spans="1:12" ht="18">
      <c r="A33" s="73"/>
      <c r="B33" s="166" t="s">
        <v>172</v>
      </c>
      <c r="C33" s="76"/>
      <c r="D33" s="73"/>
      <c r="E33" s="190" t="s">
        <v>191</v>
      </c>
      <c r="F33" s="73"/>
      <c r="G33" s="176">
        <v>12</v>
      </c>
      <c r="H33" s="73"/>
      <c r="I33" s="73"/>
    </row>
    <row r="34" spans="1:12" ht="4.5" customHeight="1">
      <c r="A34" s="73"/>
      <c r="B34" s="121"/>
      <c r="C34" s="73"/>
      <c r="D34" s="73"/>
      <c r="E34" s="73"/>
      <c r="F34" s="73"/>
      <c r="G34" s="167"/>
      <c r="H34" s="73"/>
      <c r="I34" s="73"/>
    </row>
    <row r="35" spans="1:12">
      <c r="A35" s="73"/>
      <c r="B35" s="168" t="s">
        <v>64</v>
      </c>
      <c r="C35" s="73"/>
      <c r="D35" s="73"/>
      <c r="E35" s="73"/>
      <c r="F35" s="217">
        <v>2</v>
      </c>
      <c r="G35" s="176">
        <v>4</v>
      </c>
      <c r="H35" s="73"/>
      <c r="I35" s="73"/>
    </row>
    <row r="36" spans="1:12" ht="4.5" customHeight="1">
      <c r="A36" s="73"/>
      <c r="B36" s="168"/>
      <c r="C36" s="76"/>
      <c r="D36" s="76"/>
      <c r="E36" s="73"/>
      <c r="F36" s="78"/>
      <c r="G36" s="167"/>
      <c r="H36" s="73"/>
      <c r="I36" s="73"/>
    </row>
    <row r="37" spans="1:12">
      <c r="A37" s="73"/>
      <c r="B37" s="168" t="s">
        <v>161</v>
      </c>
      <c r="C37" s="73"/>
      <c r="D37" s="73"/>
      <c r="E37" s="73"/>
      <c r="F37" s="217">
        <v>9</v>
      </c>
      <c r="G37" s="176">
        <v>4</v>
      </c>
      <c r="H37" s="73"/>
      <c r="I37" s="73"/>
    </row>
    <row r="38" spans="1:12" ht="4.5" customHeight="1">
      <c r="A38" s="73"/>
      <c r="B38" s="168"/>
      <c r="C38" s="73"/>
      <c r="D38" s="73"/>
      <c r="E38" s="73"/>
      <c r="F38" s="78"/>
      <c r="G38" s="167"/>
      <c r="H38" s="73"/>
      <c r="I38" s="73"/>
    </row>
    <row r="39" spans="1:12" ht="15" customHeight="1">
      <c r="A39" s="73"/>
      <c r="B39" s="84" t="s">
        <v>45</v>
      </c>
      <c r="C39" s="73"/>
      <c r="D39" s="73"/>
      <c r="E39" s="181">
        <f>E21</f>
        <v>300</v>
      </c>
      <c r="F39" s="73" t="s">
        <v>38</v>
      </c>
      <c r="G39" s="167"/>
      <c r="H39" s="79"/>
      <c r="I39" s="73"/>
    </row>
    <row r="40" spans="1:12" ht="4.5" customHeight="1">
      <c r="A40" s="73"/>
      <c r="B40" s="168"/>
      <c r="C40" s="73"/>
      <c r="D40" s="73"/>
      <c r="E40" s="73"/>
      <c r="F40" s="78"/>
      <c r="G40" s="167"/>
      <c r="H40" s="79"/>
      <c r="I40" s="73"/>
    </row>
    <row r="41" spans="1:12">
      <c r="A41" s="73"/>
      <c r="B41" s="169" t="s">
        <v>163</v>
      </c>
      <c r="C41" s="73" t="s">
        <v>26</v>
      </c>
      <c r="D41" s="73" t="s">
        <v>35</v>
      </c>
      <c r="E41" s="170">
        <f>E23</f>
        <v>250000</v>
      </c>
      <c r="F41" s="73" t="s">
        <v>29</v>
      </c>
      <c r="G41" s="167"/>
      <c r="H41" s="79"/>
      <c r="I41" s="73"/>
      <c r="K41" s="2"/>
      <c r="L41" s="2"/>
    </row>
    <row r="42" spans="1:12">
      <c r="A42" s="73"/>
      <c r="B42" s="73"/>
      <c r="C42" s="73"/>
      <c r="D42" s="73" t="s">
        <v>36</v>
      </c>
      <c r="E42" s="170">
        <f t="shared" ref="E42:E44" si="0">E24</f>
        <v>120000</v>
      </c>
      <c r="F42" s="73" t="s">
        <v>29</v>
      </c>
      <c r="G42" s="167"/>
      <c r="H42" s="73"/>
      <c r="I42" s="73"/>
    </row>
    <row r="43" spans="1:12">
      <c r="A43" s="73"/>
      <c r="B43" s="73"/>
      <c r="C43" s="73" t="s">
        <v>27</v>
      </c>
      <c r="D43" s="73" t="s">
        <v>35</v>
      </c>
      <c r="E43" s="170">
        <f t="shared" si="0"/>
        <v>300000</v>
      </c>
      <c r="F43" s="73" t="s">
        <v>29</v>
      </c>
      <c r="G43" s="167"/>
      <c r="H43" s="73"/>
      <c r="I43" s="73"/>
    </row>
    <row r="44" spans="1:12">
      <c r="A44" s="73"/>
      <c r="B44" s="73"/>
      <c r="C44" s="73"/>
      <c r="D44" s="128" t="s">
        <v>36</v>
      </c>
      <c r="E44" s="171">
        <f t="shared" si="0"/>
        <v>150000</v>
      </c>
      <c r="F44" s="128" t="s">
        <v>29</v>
      </c>
      <c r="G44" s="167"/>
      <c r="H44" s="73"/>
      <c r="I44" s="73"/>
    </row>
    <row r="45" spans="1:12">
      <c r="A45" s="73"/>
      <c r="B45" s="73"/>
      <c r="C45" s="73"/>
      <c r="D45" s="73" t="s">
        <v>37</v>
      </c>
      <c r="E45" s="126">
        <f>SUM(E41:E44)</f>
        <v>820000</v>
      </c>
      <c r="F45" s="73" t="s">
        <v>29</v>
      </c>
      <c r="G45" s="167"/>
      <c r="H45" s="73"/>
      <c r="I45" s="73"/>
    </row>
    <row r="46" spans="1:12" ht="4.5" customHeight="1">
      <c r="A46" s="73"/>
      <c r="B46" s="73"/>
      <c r="C46" s="73"/>
      <c r="D46" s="73"/>
      <c r="E46" s="126"/>
      <c r="F46" s="73"/>
      <c r="G46" s="167"/>
      <c r="H46" s="73"/>
      <c r="I46" s="73"/>
    </row>
    <row r="47" spans="1:12">
      <c r="A47" s="73"/>
      <c r="B47" s="169" t="s">
        <v>33</v>
      </c>
      <c r="C47" s="73"/>
      <c r="D47" s="73"/>
      <c r="E47" s="172">
        <f>E29</f>
        <v>75</v>
      </c>
      <c r="F47" s="73" t="s">
        <v>183</v>
      </c>
      <c r="G47" s="176">
        <f>G29</f>
        <v>1</v>
      </c>
      <c r="H47" s="73"/>
      <c r="I47" s="73"/>
    </row>
    <row r="48" spans="1:12" ht="4.5" customHeight="1">
      <c r="A48" s="73"/>
      <c r="B48" s="169"/>
      <c r="C48" s="73"/>
      <c r="D48" s="73"/>
      <c r="E48" s="73"/>
      <c r="F48" s="73"/>
      <c r="G48" s="167"/>
      <c r="H48" s="73"/>
      <c r="I48" s="73"/>
    </row>
    <row r="49" spans="1:9">
      <c r="A49" s="73"/>
      <c r="B49" s="169"/>
      <c r="C49" s="73"/>
      <c r="D49" s="76" t="s">
        <v>162</v>
      </c>
      <c r="E49" s="73"/>
      <c r="F49" s="173">
        <f>F31</f>
        <v>1</v>
      </c>
      <c r="G49" s="73"/>
      <c r="H49" s="73"/>
      <c r="I49" s="73"/>
    </row>
    <row r="50" spans="1:9" ht="15.75" customHeight="1">
      <c r="A50" s="73"/>
      <c r="B50" s="168"/>
      <c r="C50" s="76"/>
      <c r="D50" s="76"/>
      <c r="E50" s="76"/>
      <c r="F50" s="78"/>
      <c r="G50" s="73"/>
      <c r="H50" s="180" t="s">
        <v>2</v>
      </c>
      <c r="I50" s="73"/>
    </row>
  </sheetData>
  <sheetProtection algorithmName="SHA-512" hashValue="MjkiNuyw96hmpopWa3wZ0Gj4b6gpD8vYAYJn/xiurv7rOqs5j4C/HBgIj+5RuzNR87TvdgQNrEHuhW5vUvuxGw==" saltValue="Gf7mwRQvaqkM7NAJWOq4Qg==" spinCount="100000" sheet="1" selectLockedCells="1"/>
  <mergeCells count="3">
    <mergeCell ref="D7:F7"/>
    <mergeCell ref="D9:F9"/>
    <mergeCell ref="D11:F11"/>
  </mergeCells>
  <phoneticPr fontId="0" type="noConversion"/>
  <printOptions horizontalCentered="1"/>
  <pageMargins left="0.19685039370078741" right="0.19685039370078741" top="0.39370078740157483" bottom="0.39370078740157483" header="0" footer="0"/>
  <pageSetup paperSize="9" scale="93" orientation="portrait" r:id="rId1"/>
  <headerFooter alignWithMargins="0"/>
  <ignoredErrors>
    <ignoredError sqref="E39 E41:E44 G47 F4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Drop Down 5">
              <controlPr defaultSize="0" autoLine="0" autoPict="0">
                <anchor moveWithCells="1">
                  <from>
                    <xdr:col>1</xdr:col>
                    <xdr:colOff>1038225</xdr:colOff>
                    <xdr:row>16</xdr:row>
                    <xdr:rowOff>0</xdr:rowOff>
                  </from>
                  <to>
                    <xdr:col>5</xdr:col>
                    <xdr:colOff>895350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Drop Down 7">
              <controlPr defaultSize="0" autoLine="0" autoPict="0">
                <anchor moveWithCells="1">
                  <from>
                    <xdr:col>1</xdr:col>
                    <xdr:colOff>1038225</xdr:colOff>
                    <xdr:row>18</xdr:row>
                    <xdr:rowOff>0</xdr:rowOff>
                  </from>
                  <to>
                    <xdr:col>5</xdr:col>
                    <xdr:colOff>895350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Drop Down 8">
              <controlPr defaultSize="0" autoLine="0" autoPict="0">
                <anchor moveWithCells="1">
                  <from>
                    <xdr:col>1</xdr:col>
                    <xdr:colOff>1038225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Drop Down 11">
              <controlPr defaultSize="0" autoLine="0" autoPict="0">
                <anchor moveWithCells="1">
                  <from>
                    <xdr:col>1</xdr:col>
                    <xdr:colOff>1038225</xdr:colOff>
                    <xdr:row>34</xdr:row>
                    <xdr:rowOff>0</xdr:rowOff>
                  </from>
                  <to>
                    <xdr:col>5</xdr:col>
                    <xdr:colOff>895350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Drop Down 12">
              <controlPr defaultSize="0" autoLine="0" autoPict="0">
                <anchor moveWithCells="1">
                  <from>
                    <xdr:col>1</xdr:col>
                    <xdr:colOff>1038225</xdr:colOff>
                    <xdr:row>36</xdr:row>
                    <xdr:rowOff>0</xdr:rowOff>
                  </from>
                  <to>
                    <xdr:col>5</xdr:col>
                    <xdr:colOff>895350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Drop Down 14">
              <controlPr defaultSize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Drop Down 15">
              <controlPr defaultSize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Drop Down 1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Drop Down 18">
              <controlPr defaultSize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  <webPublishItems count="1">
    <webPublishItem id="27849" divId="Test_27849" sourceType="sheet" destinationFile="D:\Test\Formular.htm" title="Formular - Netznutzung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S75"/>
  <sheetViews>
    <sheetView showGridLines="0" zoomScaleNormal="100" workbookViewId="0">
      <selection activeCell="N74" sqref="N74"/>
    </sheetView>
  </sheetViews>
  <sheetFormatPr baseColWidth="10" defaultColWidth="11.42578125" defaultRowHeight="15"/>
  <cols>
    <col min="1" max="1" width="2.85546875" style="1" customWidth="1"/>
    <col min="2" max="2" width="11.42578125" style="1"/>
    <col min="3" max="3" width="10" style="1" customWidth="1"/>
    <col min="4" max="4" width="11.140625" style="1" customWidth="1"/>
    <col min="5" max="5" width="16.28515625" style="1" customWidth="1"/>
    <col min="6" max="6" width="9.5703125" style="1" customWidth="1"/>
    <col min="7" max="7" width="11.42578125" style="1"/>
    <col min="8" max="8" width="9.140625" style="1" customWidth="1"/>
    <col min="9" max="9" width="19" style="1" customWidth="1"/>
    <col min="10" max="10" width="13.140625" style="1" customWidth="1"/>
    <col min="11" max="11" width="2.85546875" style="1" customWidth="1"/>
    <col min="12" max="12" width="3.85546875" style="1" customWidth="1"/>
    <col min="13" max="13" width="17.28515625" style="1" customWidth="1"/>
    <col min="14" max="14" width="4.85546875" style="1" customWidth="1"/>
    <col min="15" max="15" width="12.7109375" style="1" customWidth="1"/>
    <col min="16" max="16384" width="11.42578125" style="1"/>
  </cols>
  <sheetData>
    <row r="1" spans="1:11" ht="15" customHeight="1">
      <c r="A1" s="91"/>
      <c r="B1" s="90"/>
      <c r="C1" s="67"/>
      <c r="D1" s="91"/>
      <c r="E1" s="91"/>
      <c r="F1" s="91"/>
      <c r="G1" s="91"/>
      <c r="H1" s="91"/>
      <c r="I1" s="91"/>
      <c r="J1" s="91"/>
      <c r="K1" s="91"/>
    </row>
    <row r="2" spans="1:11" ht="16.5" customHeight="1">
      <c r="A2" s="91"/>
      <c r="B2" s="91"/>
      <c r="C2" s="67"/>
      <c r="D2" s="91"/>
      <c r="E2" s="91"/>
      <c r="F2" s="68" t="s">
        <v>46</v>
      </c>
      <c r="G2" s="91"/>
      <c r="H2" s="91"/>
      <c r="I2" s="91"/>
      <c r="J2" s="91"/>
      <c r="K2" s="91"/>
    </row>
    <row r="3" spans="1:11" ht="16.5" customHeight="1">
      <c r="A3" s="91"/>
      <c r="B3" s="90"/>
      <c r="C3" s="91"/>
      <c r="D3" s="90"/>
      <c r="E3" s="68"/>
      <c r="F3" s="68" t="s">
        <v>47</v>
      </c>
      <c r="G3" s="91"/>
      <c r="H3" s="91"/>
      <c r="I3" s="91"/>
      <c r="J3" s="91"/>
      <c r="K3" s="91"/>
    </row>
    <row r="4" spans="1:11" ht="12" customHeight="1">
      <c r="A4" s="91"/>
      <c r="B4" s="90"/>
      <c r="C4" s="91"/>
      <c r="D4" s="90"/>
      <c r="E4" s="69"/>
      <c r="F4" s="69" t="s">
        <v>217</v>
      </c>
      <c r="G4" s="91"/>
      <c r="H4" s="91"/>
      <c r="I4" s="91"/>
      <c r="J4" s="91"/>
      <c r="K4" s="91"/>
    </row>
    <row r="5" spans="1:11" ht="12" customHeight="1">
      <c r="A5" s="91"/>
      <c r="B5" s="90"/>
      <c r="C5" s="91"/>
      <c r="D5" s="90"/>
      <c r="E5" s="69"/>
      <c r="F5" s="70" t="s">
        <v>216</v>
      </c>
      <c r="G5" s="91"/>
      <c r="H5" s="91"/>
      <c r="I5" s="91"/>
      <c r="J5" s="91"/>
      <c r="K5" s="91"/>
    </row>
    <row r="6" spans="1:11">
      <c r="A6" s="91"/>
      <c r="B6" s="90"/>
      <c r="C6" s="91"/>
      <c r="D6" s="90"/>
      <c r="E6" s="91"/>
      <c r="F6" s="91"/>
      <c r="G6" s="91"/>
      <c r="H6" s="91"/>
      <c r="I6" s="91"/>
      <c r="J6" s="91"/>
      <c r="K6" s="91"/>
    </row>
    <row r="7" spans="1:11">
      <c r="A7" s="91"/>
      <c r="B7" s="91" t="s">
        <v>32</v>
      </c>
      <c r="C7" s="91"/>
      <c r="D7" s="143" t="str">
        <f>Dateneingabe!D7</f>
        <v>XXX GmbH</v>
      </c>
      <c r="E7" s="144"/>
      <c r="F7" s="143"/>
      <c r="G7" s="91"/>
      <c r="H7" s="91"/>
      <c r="I7" s="71">
        <f ca="1">NOW()</f>
        <v>45302.502807523146</v>
      </c>
      <c r="J7" s="71"/>
      <c r="K7" s="91"/>
    </row>
    <row r="8" spans="1:11">
      <c r="A8" s="91"/>
      <c r="B8" s="91"/>
      <c r="C8" s="92"/>
      <c r="D8" s="143" t="str">
        <f>IF(Dateneingabe!D9&gt;"",Dateneingabe!D9,"")</f>
        <v>Gewerbepark 5</v>
      </c>
      <c r="E8" s="144"/>
      <c r="F8" s="145"/>
      <c r="G8" s="91"/>
      <c r="H8" s="91"/>
      <c r="I8" s="91"/>
      <c r="J8" s="91"/>
      <c r="K8" s="91"/>
    </row>
    <row r="9" spans="1:11">
      <c r="A9" s="91"/>
      <c r="B9" s="91"/>
      <c r="C9" s="92"/>
      <c r="D9" s="143" t="str">
        <f>IF(Dateneingabe!D11&gt;"",Dateneingabe!D11,"")</f>
        <v>4020 Linz</v>
      </c>
      <c r="E9" s="144"/>
      <c r="F9" s="67"/>
      <c r="G9" s="145"/>
      <c r="H9" s="91"/>
      <c r="I9" s="91"/>
      <c r="J9" s="91"/>
      <c r="K9" s="91"/>
    </row>
    <row r="10" spans="1:11">
      <c r="A10" s="91"/>
      <c r="B10" s="67"/>
      <c r="C10" s="91"/>
      <c r="D10" s="93"/>
      <c r="E10" s="146"/>
      <c r="F10" s="90"/>
      <c r="G10" s="146"/>
      <c r="H10" s="90"/>
      <c r="I10" s="67"/>
      <c r="J10" s="67"/>
      <c r="K10" s="67"/>
    </row>
    <row r="11" spans="1:11" ht="18">
      <c r="A11" s="95"/>
      <c r="B11" s="94" t="s">
        <v>220</v>
      </c>
      <c r="C11" s="95"/>
      <c r="D11" s="96"/>
      <c r="E11" s="163" t="str">
        <f>"Jahr "&amp;Tarifwahl!C38</f>
        <v>Jahr 2023</v>
      </c>
      <c r="F11" s="97"/>
      <c r="G11" s="102"/>
      <c r="H11" s="95"/>
      <c r="I11" s="98"/>
      <c r="J11" s="98"/>
      <c r="K11" s="98"/>
    </row>
    <row r="12" spans="1:11" ht="18">
      <c r="A12" s="95"/>
      <c r="B12" s="94"/>
      <c r="C12" s="95"/>
      <c r="D12" s="96"/>
      <c r="E12" s="102" t="str">
        <f ca="1">Tarifwahl!C39</f>
        <v>Bereich Oberösterreich Netzebene 6 gemessene Leistung</v>
      </c>
      <c r="F12" s="97"/>
      <c r="G12" s="102"/>
      <c r="H12" s="95"/>
      <c r="I12" s="98"/>
      <c r="J12" s="98"/>
      <c r="K12" s="98"/>
    </row>
    <row r="13" spans="1:11" ht="4.5" customHeight="1">
      <c r="A13" s="95"/>
      <c r="B13" s="99"/>
      <c r="C13" s="95"/>
      <c r="D13" s="96"/>
      <c r="E13" s="102"/>
      <c r="F13" s="97"/>
      <c r="G13" s="102"/>
      <c r="H13" s="95"/>
      <c r="I13" s="98"/>
      <c r="J13" s="98"/>
      <c r="K13" s="98"/>
    </row>
    <row r="14" spans="1:11">
      <c r="A14" s="95"/>
      <c r="B14" s="115" t="s">
        <v>45</v>
      </c>
      <c r="C14" s="95"/>
      <c r="D14" s="95"/>
      <c r="E14" s="103"/>
      <c r="F14" s="100"/>
      <c r="G14" s="98"/>
      <c r="H14" s="101"/>
      <c r="I14" s="102"/>
      <c r="J14" s="102"/>
      <c r="K14" s="98"/>
    </row>
    <row r="15" spans="1:11">
      <c r="A15" s="95"/>
      <c r="B15" s="95" t="s">
        <v>179</v>
      </c>
      <c r="C15" s="95"/>
      <c r="D15" s="95"/>
      <c r="E15" s="182">
        <f>Dateneingabe!E21</f>
        <v>300</v>
      </c>
      <c r="F15" s="97" t="s">
        <v>38</v>
      </c>
      <c r="G15" s="102">
        <f ca="1">Tarifwahl!H39</f>
        <v>50.52</v>
      </c>
      <c r="H15" s="95" t="str">
        <f ca="1">IF(Tarifwahl!N39="P","€/a;","€/kW")</f>
        <v>€/kW</v>
      </c>
      <c r="I15" s="102">
        <f ca="1">IF(Tarifwahl!N39="P",G15,E15*G15)</f>
        <v>15156.000000000002</v>
      </c>
      <c r="J15" s="102"/>
      <c r="K15" s="98"/>
    </row>
    <row r="16" spans="1:11" ht="4.5" customHeight="1">
      <c r="A16" s="95"/>
      <c r="B16" s="99"/>
      <c r="C16" s="95"/>
      <c r="D16" s="96"/>
      <c r="E16" s="102"/>
      <c r="F16" s="97"/>
      <c r="G16" s="102"/>
      <c r="H16" s="95"/>
      <c r="I16" s="98"/>
      <c r="J16" s="98"/>
      <c r="K16" s="98"/>
    </row>
    <row r="17" spans="1:13">
      <c r="A17" s="95"/>
      <c r="B17" s="115" t="s">
        <v>44</v>
      </c>
      <c r="C17" s="95" t="s">
        <v>28</v>
      </c>
      <c r="D17" s="95" t="s">
        <v>24</v>
      </c>
      <c r="E17" s="103">
        <f>Dateneingabe!E23</f>
        <v>250000</v>
      </c>
      <c r="F17" s="97" t="s">
        <v>29</v>
      </c>
      <c r="G17" s="104">
        <f ca="1">Tarifwahl!I39</f>
        <v>1.65</v>
      </c>
      <c r="H17" s="95" t="s">
        <v>177</v>
      </c>
      <c r="I17" s="102">
        <f ca="1">E17*G17/100</f>
        <v>4125</v>
      </c>
      <c r="J17" s="102"/>
      <c r="K17" s="98"/>
    </row>
    <row r="18" spans="1:13">
      <c r="A18" s="95"/>
      <c r="B18" s="98"/>
      <c r="C18" s="95"/>
      <c r="D18" s="95" t="s">
        <v>25</v>
      </c>
      <c r="E18" s="103">
        <f>Dateneingabe!E24</f>
        <v>120000</v>
      </c>
      <c r="F18" s="97" t="s">
        <v>29</v>
      </c>
      <c r="G18" s="104">
        <f ca="1">Tarifwahl!J39</f>
        <v>1.61</v>
      </c>
      <c r="H18" s="95" t="s">
        <v>177</v>
      </c>
      <c r="I18" s="102">
        <f ca="1">E18*G18/100</f>
        <v>1932</v>
      </c>
      <c r="J18" s="102"/>
      <c r="K18" s="98"/>
    </row>
    <row r="19" spans="1:13">
      <c r="A19" s="95"/>
      <c r="B19" s="98"/>
      <c r="C19" s="95" t="s">
        <v>27</v>
      </c>
      <c r="D19" s="95" t="s">
        <v>24</v>
      </c>
      <c r="E19" s="103">
        <f>Dateneingabe!E25</f>
        <v>300000</v>
      </c>
      <c r="F19" s="97" t="s">
        <v>29</v>
      </c>
      <c r="G19" s="104">
        <f ca="1">Tarifwahl!K39</f>
        <v>1.65</v>
      </c>
      <c r="H19" s="95" t="s">
        <v>177</v>
      </c>
      <c r="I19" s="102">
        <f ca="1">E19*G19/100</f>
        <v>4950</v>
      </c>
      <c r="J19" s="102"/>
      <c r="K19" s="98"/>
    </row>
    <row r="20" spans="1:13">
      <c r="A20" s="95"/>
      <c r="B20" s="98"/>
      <c r="C20" s="98"/>
      <c r="D20" s="105" t="s">
        <v>25</v>
      </c>
      <c r="E20" s="106">
        <f>Dateneingabe!E26</f>
        <v>150000</v>
      </c>
      <c r="F20" s="107" t="s">
        <v>29</v>
      </c>
      <c r="G20" s="108">
        <f ca="1">Tarifwahl!L39</f>
        <v>1.61</v>
      </c>
      <c r="H20" s="105" t="s">
        <v>177</v>
      </c>
      <c r="I20" s="109">
        <f ca="1">E20*G20/100</f>
        <v>2415.0000000000005</v>
      </c>
      <c r="J20" s="102"/>
      <c r="K20" s="98"/>
    </row>
    <row r="21" spans="1:13">
      <c r="A21" s="95"/>
      <c r="B21" s="98"/>
      <c r="C21" s="98"/>
      <c r="D21" s="98"/>
      <c r="E21" s="103">
        <f>SUM(E17:E20)</f>
        <v>820000</v>
      </c>
      <c r="F21" s="95" t="s">
        <v>29</v>
      </c>
      <c r="G21" s="98"/>
      <c r="H21" s="98"/>
      <c r="I21" s="102">
        <f ca="1">SUM(I17:I20)</f>
        <v>13422</v>
      </c>
      <c r="J21" s="102"/>
      <c r="K21" s="98"/>
    </row>
    <row r="22" spans="1:13" ht="4.5" customHeight="1">
      <c r="A22" s="95"/>
      <c r="B22" s="98"/>
      <c r="C22" s="98"/>
      <c r="D22" s="98"/>
      <c r="E22" s="103"/>
      <c r="F22" s="95"/>
      <c r="G22" s="98"/>
      <c r="H22" s="98"/>
      <c r="I22" s="102"/>
      <c r="J22" s="102"/>
      <c r="K22" s="98"/>
    </row>
    <row r="23" spans="1:13">
      <c r="A23" s="95"/>
      <c r="B23" s="115" t="s">
        <v>184</v>
      </c>
      <c r="C23" s="98"/>
      <c r="D23" s="98"/>
      <c r="E23" s="102">
        <f>Dateneingabe!E29</f>
        <v>75</v>
      </c>
      <c r="F23" s="95" t="s">
        <v>183</v>
      </c>
      <c r="G23" s="110">
        <f>IF(Dateneingabe!G29=1,12,1)</f>
        <v>12</v>
      </c>
      <c r="H23" s="95"/>
      <c r="I23" s="102">
        <f>E23*G23</f>
        <v>900</v>
      </c>
      <c r="J23" s="102"/>
      <c r="K23" s="98"/>
    </row>
    <row r="24" spans="1:13" ht="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8"/>
    </row>
    <row r="25" spans="1:13">
      <c r="A25" s="95"/>
      <c r="B25" s="111" t="s">
        <v>31</v>
      </c>
      <c r="C25" s="112"/>
      <c r="D25" s="112"/>
      <c r="E25" s="106">
        <f>E21</f>
        <v>820000</v>
      </c>
      <c r="F25" s="107" t="s">
        <v>29</v>
      </c>
      <c r="G25" s="108">
        <f ca="1">Tarifwahl!I40</f>
        <v>2.0950000000000002</v>
      </c>
      <c r="H25" s="105" t="s">
        <v>177</v>
      </c>
      <c r="I25" s="109">
        <f ca="1">E25*G25/100</f>
        <v>17179.000000000004</v>
      </c>
      <c r="J25" s="102"/>
      <c r="K25" s="98"/>
      <c r="M25" s="3"/>
    </row>
    <row r="26" spans="1:13" ht="18">
      <c r="A26" s="95"/>
      <c r="B26" s="99" t="s">
        <v>219</v>
      </c>
      <c r="C26" s="95"/>
      <c r="D26" s="95"/>
      <c r="E26" s="95"/>
      <c r="F26" s="95"/>
      <c r="G26" s="95"/>
      <c r="H26" s="95"/>
      <c r="I26" s="113">
        <f ca="1">I15+I21+I23+I25</f>
        <v>46657</v>
      </c>
      <c r="J26" s="113"/>
      <c r="K26" s="98"/>
      <c r="M26" s="206"/>
    </row>
    <row r="27" spans="1:13" ht="4.5" customHeight="1">
      <c r="A27" s="95"/>
      <c r="B27" s="98"/>
      <c r="C27" s="95"/>
      <c r="D27" s="95"/>
      <c r="E27" s="103"/>
      <c r="F27" s="97"/>
      <c r="G27" s="114"/>
      <c r="H27" s="95"/>
      <c r="I27" s="102"/>
      <c r="J27" s="102"/>
      <c r="K27" s="98"/>
    </row>
    <row r="28" spans="1:13" ht="18">
      <c r="A28" s="95"/>
      <c r="B28" s="99" t="s">
        <v>62</v>
      </c>
      <c r="C28" s="95"/>
      <c r="D28" s="95"/>
      <c r="E28" s="95"/>
      <c r="F28" s="95"/>
      <c r="G28" s="95"/>
      <c r="H28" s="95"/>
      <c r="I28" s="95"/>
      <c r="J28" s="95"/>
      <c r="K28" s="95"/>
    </row>
    <row r="29" spans="1:13" ht="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3">
      <c r="A30" s="95"/>
      <c r="B30" s="115" t="s">
        <v>63</v>
      </c>
      <c r="C30" s="95"/>
      <c r="D30" s="95" t="s">
        <v>176</v>
      </c>
      <c r="E30" s="98">
        <f>Dateneingabe!F31</f>
        <v>1</v>
      </c>
      <c r="F30" s="95"/>
      <c r="G30" s="101">
        <f ca="1">Tarifwahl!F42</f>
        <v>0</v>
      </c>
      <c r="H30" s="95" t="s">
        <v>180</v>
      </c>
      <c r="I30" s="102">
        <f ca="1">E30*G30</f>
        <v>0</v>
      </c>
      <c r="J30" s="102"/>
      <c r="K30" s="95"/>
    </row>
    <row r="31" spans="1:13">
      <c r="A31" s="95"/>
      <c r="B31" s="115" t="s">
        <v>30</v>
      </c>
      <c r="C31" s="95"/>
      <c r="D31" s="95"/>
      <c r="E31" s="182">
        <f>E15</f>
        <v>300</v>
      </c>
      <c r="F31" s="97" t="s">
        <v>38</v>
      </c>
      <c r="G31" s="104">
        <f ca="1">Tarifwahl!H42</f>
        <v>0</v>
      </c>
      <c r="H31" s="95" t="str">
        <f ca="1">IF(Tarifwahl!N39="P","€/ZP;","€/kW")</f>
        <v>€/kW</v>
      </c>
      <c r="I31" s="102">
        <f ca="1">IF(Tarifwahl!N39="P",G31*E30,E31*G31)</f>
        <v>0</v>
      </c>
      <c r="J31" s="102"/>
      <c r="K31" s="95"/>
    </row>
    <row r="32" spans="1:13">
      <c r="A32" s="95"/>
      <c r="B32" s="115" t="s">
        <v>44</v>
      </c>
      <c r="C32" s="95"/>
      <c r="D32" s="95"/>
      <c r="E32" s="103">
        <f>E21</f>
        <v>820000</v>
      </c>
      <c r="F32" s="97" t="s">
        <v>29</v>
      </c>
      <c r="G32" s="104">
        <f ca="1">Tarifwahl!J42</f>
        <v>0</v>
      </c>
      <c r="H32" s="95" t="s">
        <v>177</v>
      </c>
      <c r="I32" s="102">
        <f ca="1">E32*G32/100</f>
        <v>0</v>
      </c>
      <c r="J32" s="102"/>
      <c r="K32" s="95"/>
    </row>
    <row r="33" spans="1:19">
      <c r="A33" s="95"/>
      <c r="B33" s="111" t="s">
        <v>43</v>
      </c>
      <c r="C33" s="105"/>
      <c r="D33" s="105"/>
      <c r="E33" s="106">
        <f>E32</f>
        <v>820000</v>
      </c>
      <c r="F33" s="107" t="s">
        <v>29</v>
      </c>
      <c r="G33" s="108">
        <f ca="1">Tarifwahl!L42</f>
        <v>0</v>
      </c>
      <c r="H33" s="105" t="s">
        <v>177</v>
      </c>
      <c r="I33" s="109">
        <f ca="1">E33*G33/100</f>
        <v>0</v>
      </c>
      <c r="J33" s="102"/>
      <c r="K33" s="95"/>
    </row>
    <row r="34" spans="1:19" ht="18">
      <c r="A34" s="95"/>
      <c r="B34" s="99" t="s">
        <v>178</v>
      </c>
      <c r="C34" s="95"/>
      <c r="D34" s="95"/>
      <c r="E34" s="103"/>
      <c r="F34" s="100"/>
      <c r="G34" s="98"/>
      <c r="H34" s="101"/>
      <c r="I34" s="113">
        <f ca="1">SUM(I30:I33)</f>
        <v>0</v>
      </c>
      <c r="J34" s="113"/>
      <c r="K34" s="95"/>
    </row>
    <row r="35" spans="1:19" ht="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9">
      <c r="A36" s="95"/>
      <c r="B36" s="115" t="s">
        <v>174</v>
      </c>
      <c r="C36" s="95"/>
      <c r="D36" s="95" t="s">
        <v>176</v>
      </c>
      <c r="E36" s="98">
        <f>E30</f>
        <v>1</v>
      </c>
      <c r="F36" s="95"/>
      <c r="G36" s="101">
        <f ca="1">Tarifwahl!F43</f>
        <v>0</v>
      </c>
      <c r="H36" s="95" t="s">
        <v>180</v>
      </c>
      <c r="I36" s="116">
        <f ca="1">E36*G36</f>
        <v>0</v>
      </c>
      <c r="J36" s="116"/>
      <c r="K36" s="95"/>
    </row>
    <row r="37" spans="1:19">
      <c r="A37" s="95"/>
      <c r="B37" s="111" t="s">
        <v>175</v>
      </c>
      <c r="C37" s="105"/>
      <c r="D37" s="105"/>
      <c r="E37" s="106">
        <f>E21</f>
        <v>820000</v>
      </c>
      <c r="F37" s="107" t="s">
        <v>29</v>
      </c>
      <c r="G37" s="117">
        <f ca="1">Tarifwahl!J44</f>
        <v>1.5</v>
      </c>
      <c r="H37" s="105" t="s">
        <v>177</v>
      </c>
      <c r="I37" s="118">
        <f ca="1">E37*G37/100</f>
        <v>12300</v>
      </c>
      <c r="J37" s="116"/>
      <c r="K37" s="95"/>
      <c r="M37" s="231"/>
      <c r="N37" s="231"/>
      <c r="O37" s="231"/>
      <c r="P37" s="231"/>
      <c r="Q37" s="231"/>
      <c r="R37" s="231"/>
      <c r="S37" s="231"/>
    </row>
    <row r="38" spans="1:19" ht="18">
      <c r="A38" s="95"/>
      <c r="B38" s="94" t="s">
        <v>202</v>
      </c>
      <c r="C38" s="95"/>
      <c r="D38" s="95"/>
      <c r="E38" s="95"/>
      <c r="F38" s="95"/>
      <c r="G38" s="95"/>
      <c r="H38" s="95"/>
      <c r="I38" s="119">
        <f ca="1">I26+I34+I36+I37</f>
        <v>58957</v>
      </c>
      <c r="J38" s="119"/>
      <c r="K38" s="95"/>
      <c r="M38" s="231"/>
      <c r="N38" s="231"/>
      <c r="O38" s="231"/>
      <c r="P38" s="231"/>
      <c r="Q38" s="231"/>
      <c r="R38" s="231"/>
      <c r="S38" s="231"/>
    </row>
    <row r="39" spans="1:19">
      <c r="A39" s="95"/>
      <c r="B39" s="216"/>
      <c r="C39" s="95"/>
      <c r="D39" s="95"/>
      <c r="E39" s="95"/>
      <c r="F39" s="95"/>
      <c r="G39" s="95"/>
      <c r="H39" s="95"/>
      <c r="I39" s="95"/>
      <c r="J39" s="95"/>
      <c r="K39" s="95"/>
      <c r="M39" s="231"/>
      <c r="N39" s="231"/>
      <c r="O39" s="231"/>
      <c r="P39" s="231"/>
      <c r="Q39" s="231"/>
      <c r="R39" s="231"/>
      <c r="S39" s="231"/>
    </row>
    <row r="40" spans="1:19" ht="18">
      <c r="A40" s="73"/>
      <c r="B40" s="80" t="s">
        <v>221</v>
      </c>
      <c r="C40" s="73"/>
      <c r="D40" s="120"/>
      <c r="E40" s="168" t="str">
        <f>"Jahr "&amp;Tarifwahl!C46</f>
        <v>Jahr 2024</v>
      </c>
      <c r="F40" s="121"/>
      <c r="G40" s="125"/>
      <c r="H40" s="73"/>
      <c r="I40" s="76"/>
      <c r="J40" s="76"/>
      <c r="K40" s="73"/>
    </row>
    <row r="41" spans="1:19" ht="18">
      <c r="A41" s="73"/>
      <c r="B41" s="80"/>
      <c r="C41" s="73"/>
      <c r="D41" s="120"/>
      <c r="E41" s="125" t="str">
        <f ca="1">Tarifwahl!C47</f>
        <v>Bereich Oberösterreich Netzebene 6 gemessene Leistung</v>
      </c>
      <c r="F41" s="121"/>
      <c r="G41" s="125"/>
      <c r="H41" s="73"/>
      <c r="I41" s="76"/>
      <c r="J41" s="76"/>
      <c r="K41" s="73"/>
    </row>
    <row r="42" spans="1:19" ht="4.5" customHeight="1">
      <c r="A42" s="73"/>
      <c r="B42" s="122"/>
      <c r="C42" s="73"/>
      <c r="D42" s="120"/>
      <c r="E42" s="125"/>
      <c r="F42" s="121"/>
      <c r="G42" s="125"/>
      <c r="H42" s="73"/>
      <c r="I42" s="76"/>
      <c r="J42" s="76"/>
      <c r="K42" s="73"/>
    </row>
    <row r="43" spans="1:19">
      <c r="A43" s="73"/>
      <c r="B43" s="138" t="s">
        <v>45</v>
      </c>
      <c r="C43" s="73"/>
      <c r="D43" s="73"/>
      <c r="E43" s="126"/>
      <c r="F43" s="123"/>
      <c r="G43" s="76"/>
      <c r="H43" s="124"/>
      <c r="I43" s="125"/>
      <c r="J43" s="220" t="s">
        <v>199</v>
      </c>
      <c r="K43" s="73"/>
    </row>
    <row r="44" spans="1:19">
      <c r="A44" s="73"/>
      <c r="B44" s="73" t="s">
        <v>179</v>
      </c>
      <c r="C44" s="73"/>
      <c r="D44" s="73"/>
      <c r="E44" s="183">
        <f>Dateneingabe!E39</f>
        <v>300</v>
      </c>
      <c r="F44" s="121" t="s">
        <v>38</v>
      </c>
      <c r="G44" s="125">
        <f ca="1">Tarifwahl!H47</f>
        <v>46.68</v>
      </c>
      <c r="H44" s="73" t="str">
        <f ca="1">IF(Tarifwahl!N47="P","€/a;","€/kW")</f>
        <v>€/kW</v>
      </c>
      <c r="I44" s="125">
        <f ca="1">IF(Tarifwahl!N67="P",G44,E44*G44)</f>
        <v>14004</v>
      </c>
      <c r="J44" s="221">
        <f ca="1">(I44-I15)/I15</f>
        <v>-7.600950118764857E-2</v>
      </c>
      <c r="K44" s="73"/>
    </row>
    <row r="45" spans="1:19" ht="4.5" customHeight="1">
      <c r="A45" s="73"/>
      <c r="B45" s="122"/>
      <c r="C45" s="73"/>
      <c r="D45" s="120"/>
      <c r="E45" s="125"/>
      <c r="F45" s="121"/>
      <c r="G45" s="125"/>
      <c r="H45" s="73"/>
      <c r="I45" s="76"/>
      <c r="J45" s="221"/>
      <c r="K45" s="73"/>
    </row>
    <row r="46" spans="1:19">
      <c r="A46" s="73"/>
      <c r="B46" s="138" t="s">
        <v>44</v>
      </c>
      <c r="C46" s="73" t="s">
        <v>28</v>
      </c>
      <c r="D46" s="73" t="s">
        <v>24</v>
      </c>
      <c r="E46" s="126">
        <f>Dateneingabe!E41</f>
        <v>250000</v>
      </c>
      <c r="F46" s="121" t="s">
        <v>29</v>
      </c>
      <c r="G46" s="127">
        <f ca="1">Tarifwahl!I47</f>
        <v>1.53</v>
      </c>
      <c r="H46" s="73" t="s">
        <v>177</v>
      </c>
      <c r="I46" s="125">
        <f ca="1">E46*G46/100</f>
        <v>3825</v>
      </c>
      <c r="J46" s="221">
        <f ca="1">(I46-I17)/I17</f>
        <v>-7.2727272727272724E-2</v>
      </c>
      <c r="K46" s="73"/>
    </row>
    <row r="47" spans="1:19">
      <c r="A47" s="73"/>
      <c r="B47" s="76"/>
      <c r="C47" s="73"/>
      <c r="D47" s="73" t="s">
        <v>25</v>
      </c>
      <c r="E47" s="126">
        <f>Dateneingabe!E42</f>
        <v>120000</v>
      </c>
      <c r="F47" s="121" t="s">
        <v>29</v>
      </c>
      <c r="G47" s="127">
        <f ca="1">Tarifwahl!J47</f>
        <v>1.49</v>
      </c>
      <c r="H47" s="73" t="s">
        <v>177</v>
      </c>
      <c r="I47" s="125">
        <f ca="1">E47*G47/100</f>
        <v>1788</v>
      </c>
      <c r="J47" s="221">
        <f ca="1">(I47-I18)/I18</f>
        <v>-7.4534161490683232E-2</v>
      </c>
      <c r="K47" s="73"/>
    </row>
    <row r="48" spans="1:19">
      <c r="A48" s="73"/>
      <c r="B48" s="76"/>
      <c r="C48" s="73" t="s">
        <v>27</v>
      </c>
      <c r="D48" s="73" t="s">
        <v>24</v>
      </c>
      <c r="E48" s="126">
        <f>Dateneingabe!E43</f>
        <v>300000</v>
      </c>
      <c r="F48" s="121" t="s">
        <v>29</v>
      </c>
      <c r="G48" s="127">
        <f ca="1">Tarifwahl!K47</f>
        <v>1.53</v>
      </c>
      <c r="H48" s="73" t="s">
        <v>177</v>
      </c>
      <c r="I48" s="125">
        <f ca="1">E48*G48/100</f>
        <v>4590</v>
      </c>
      <c r="J48" s="221">
        <f ca="1">(I48-I19)/I19</f>
        <v>-7.2727272727272724E-2</v>
      </c>
      <c r="K48" s="73"/>
    </row>
    <row r="49" spans="1:16">
      <c r="A49" s="73"/>
      <c r="B49" s="76"/>
      <c r="C49" s="76"/>
      <c r="D49" s="128" t="s">
        <v>25</v>
      </c>
      <c r="E49" s="129">
        <f>Dateneingabe!E44</f>
        <v>150000</v>
      </c>
      <c r="F49" s="130" t="s">
        <v>29</v>
      </c>
      <c r="G49" s="131">
        <f ca="1">Tarifwahl!L47</f>
        <v>1.49</v>
      </c>
      <c r="H49" s="128" t="s">
        <v>177</v>
      </c>
      <c r="I49" s="132">
        <f ca="1">E49*G49/100</f>
        <v>2235</v>
      </c>
      <c r="J49" s="221">
        <f ca="1">(I49-I20)/I20</f>
        <v>-7.4534161490683398E-2</v>
      </c>
      <c r="K49" s="73"/>
    </row>
    <row r="50" spans="1:16">
      <c r="A50" s="73"/>
      <c r="B50" s="76"/>
      <c r="C50" s="76"/>
      <c r="D50" s="76"/>
      <c r="E50" s="126">
        <f>SUM(E46:E49)</f>
        <v>820000</v>
      </c>
      <c r="F50" s="73" t="s">
        <v>29</v>
      </c>
      <c r="G50" s="76"/>
      <c r="H50" s="76"/>
      <c r="I50" s="125">
        <f ca="1">SUM(I46:I49)</f>
        <v>12438</v>
      </c>
      <c r="J50" s="221">
        <f ca="1">(I50-I21)/I21</f>
        <v>-7.3312472060795705E-2</v>
      </c>
      <c r="K50" s="73"/>
    </row>
    <row r="51" spans="1:16" ht="4.5" customHeight="1">
      <c r="A51" s="73"/>
      <c r="B51" s="76"/>
      <c r="C51" s="76"/>
      <c r="D51" s="76"/>
      <c r="E51" s="126"/>
      <c r="F51" s="73"/>
      <c r="G51" s="76"/>
      <c r="H51" s="76"/>
      <c r="I51" s="125"/>
      <c r="J51" s="221"/>
      <c r="K51" s="73"/>
    </row>
    <row r="52" spans="1:16">
      <c r="A52" s="73"/>
      <c r="B52" s="138" t="s">
        <v>184</v>
      </c>
      <c r="C52" s="76"/>
      <c r="D52" s="76"/>
      <c r="E52" s="125">
        <f>Dateneingabe!E47</f>
        <v>75</v>
      </c>
      <c r="F52" s="73" t="s">
        <v>183</v>
      </c>
      <c r="G52" s="133">
        <f>IF(Dateneingabe!G47=1,12,1)</f>
        <v>12</v>
      </c>
      <c r="H52" s="73"/>
      <c r="I52" s="125">
        <f>E52*G52</f>
        <v>900</v>
      </c>
      <c r="J52" s="221">
        <f t="shared" ref="J46:J67" si="0">(I52-I23)/I23</f>
        <v>0</v>
      </c>
      <c r="K52" s="76"/>
      <c r="O52" s="230"/>
      <c r="P52" s="230"/>
    </row>
    <row r="53" spans="1:16" ht="4.5" customHeight="1">
      <c r="A53" s="73"/>
      <c r="B53" s="73"/>
      <c r="C53" s="73"/>
      <c r="D53" s="73"/>
      <c r="E53" s="73"/>
      <c r="F53" s="73"/>
      <c r="G53" s="73"/>
      <c r="H53" s="73"/>
      <c r="I53" s="73"/>
      <c r="J53" s="221"/>
      <c r="K53" s="73"/>
    </row>
    <row r="54" spans="1:16">
      <c r="A54" s="73"/>
      <c r="B54" s="134" t="s">
        <v>31</v>
      </c>
      <c r="C54" s="135"/>
      <c r="D54" s="135"/>
      <c r="E54" s="129">
        <f>E50</f>
        <v>820000</v>
      </c>
      <c r="F54" s="130" t="s">
        <v>29</v>
      </c>
      <c r="G54" s="131">
        <f ca="1">Tarifwahl!I48</f>
        <v>0.66200000000000003</v>
      </c>
      <c r="H54" s="128" t="s">
        <v>177</v>
      </c>
      <c r="I54" s="132">
        <f ca="1">E54*G54/100</f>
        <v>5428.4</v>
      </c>
      <c r="J54" s="221">
        <f ca="1">(I54-I25)/I25</f>
        <v>-0.68400954653937951</v>
      </c>
      <c r="K54" s="73"/>
      <c r="M54" s="3"/>
      <c r="O54" s="3"/>
      <c r="P54" s="3"/>
    </row>
    <row r="55" spans="1:16" ht="18">
      <c r="A55" s="73"/>
      <c r="B55" s="122" t="s">
        <v>219</v>
      </c>
      <c r="C55" s="73"/>
      <c r="D55" s="73"/>
      <c r="E55" s="73"/>
      <c r="F55" s="73"/>
      <c r="G55" s="73"/>
      <c r="H55" s="73"/>
      <c r="I55" s="136">
        <f ca="1">I44+I50+I52+I54</f>
        <v>32770.400000000001</v>
      </c>
      <c r="J55" s="221">
        <f ca="1">(I55-I26)/I26</f>
        <v>-0.2976316522708275</v>
      </c>
      <c r="K55" s="73"/>
      <c r="M55" s="206"/>
      <c r="O55" s="206"/>
      <c r="P55" s="207"/>
    </row>
    <row r="56" spans="1:16" ht="4.5" customHeight="1">
      <c r="A56" s="73"/>
      <c r="B56" s="76"/>
      <c r="C56" s="73"/>
      <c r="D56" s="73"/>
      <c r="E56" s="126"/>
      <c r="F56" s="121"/>
      <c r="G56" s="137"/>
      <c r="H56" s="73"/>
      <c r="I56" s="125"/>
      <c r="J56" s="221"/>
      <c r="K56" s="73"/>
    </row>
    <row r="57" spans="1:16" ht="18">
      <c r="A57" s="73"/>
      <c r="B57" s="122" t="s">
        <v>62</v>
      </c>
      <c r="C57" s="73"/>
      <c r="D57" s="73"/>
      <c r="E57" s="73"/>
      <c r="F57" s="73"/>
      <c r="G57" s="73"/>
      <c r="H57" s="73"/>
      <c r="I57" s="73"/>
      <c r="J57" s="221"/>
      <c r="K57" s="73"/>
    </row>
    <row r="58" spans="1:16" ht="4.5" customHeight="1">
      <c r="A58" s="73"/>
      <c r="B58" s="73"/>
      <c r="C58" s="73"/>
      <c r="D58" s="73"/>
      <c r="E58" s="73"/>
      <c r="F58" s="73"/>
      <c r="G58" s="73"/>
      <c r="H58" s="73"/>
      <c r="I58" s="73"/>
      <c r="J58" s="221"/>
      <c r="K58" s="73"/>
    </row>
    <row r="59" spans="1:16">
      <c r="A59" s="73"/>
      <c r="B59" s="138" t="s">
        <v>63</v>
      </c>
      <c r="C59" s="73"/>
      <c r="D59" s="73" t="s">
        <v>176</v>
      </c>
      <c r="E59" s="76">
        <f>Dateneingabe!F49</f>
        <v>1</v>
      </c>
      <c r="F59" s="73"/>
      <c r="G59" s="124">
        <f ca="1">Tarifwahl!F50</f>
        <v>0</v>
      </c>
      <c r="H59" s="73" t="s">
        <v>180</v>
      </c>
      <c r="I59" s="125">
        <f ca="1">E59*G59</f>
        <v>0</v>
      </c>
      <c r="J59" s="221">
        <f ca="1">IF(I59&lt;&gt;0,(I59-I30)/I30,0)</f>
        <v>0</v>
      </c>
      <c r="K59" s="73"/>
    </row>
    <row r="60" spans="1:16">
      <c r="A60" s="73"/>
      <c r="B60" s="138" t="s">
        <v>30</v>
      </c>
      <c r="C60" s="73"/>
      <c r="D60" s="73"/>
      <c r="E60" s="183">
        <f>E44</f>
        <v>300</v>
      </c>
      <c r="F60" s="121" t="s">
        <v>38</v>
      </c>
      <c r="G60" s="127">
        <f ca="1">Tarifwahl!H50</f>
        <v>0</v>
      </c>
      <c r="H60" s="73" t="str">
        <f ca="1">IF(Tarifwahl!N47="P","€/ZP;","€/kW")</f>
        <v>€/kW</v>
      </c>
      <c r="I60" s="125">
        <f ca="1">IF(Tarifwahl!N47="P",G60*E59,E60*G60)</f>
        <v>0</v>
      </c>
      <c r="J60" s="221">
        <f ca="1">IF(I60&lt;&gt;0,(I60-I31)/I31,0)</f>
        <v>0</v>
      </c>
      <c r="K60" s="73"/>
    </row>
    <row r="61" spans="1:16">
      <c r="A61" s="73"/>
      <c r="B61" s="138" t="s">
        <v>44</v>
      </c>
      <c r="C61" s="73"/>
      <c r="D61" s="73"/>
      <c r="E61" s="126">
        <f>E50</f>
        <v>820000</v>
      </c>
      <c r="F61" s="121" t="s">
        <v>29</v>
      </c>
      <c r="G61" s="127">
        <f ca="1">Tarifwahl!J50</f>
        <v>0</v>
      </c>
      <c r="H61" s="73" t="s">
        <v>177</v>
      </c>
      <c r="I61" s="125">
        <f ca="1">E61*G61/100</f>
        <v>0</v>
      </c>
      <c r="J61" s="221">
        <f ca="1">IF(I61&lt;&gt;0,(I61-I32)/I32,0)</f>
        <v>0</v>
      </c>
      <c r="K61" s="73"/>
    </row>
    <row r="62" spans="1:16">
      <c r="A62" s="73"/>
      <c r="B62" s="134" t="s">
        <v>43</v>
      </c>
      <c r="C62" s="128"/>
      <c r="D62" s="128"/>
      <c r="E62" s="129">
        <f>E61</f>
        <v>820000</v>
      </c>
      <c r="F62" s="130" t="s">
        <v>29</v>
      </c>
      <c r="G62" s="131">
        <f ca="1">Tarifwahl!L50</f>
        <v>0</v>
      </c>
      <c r="H62" s="128" t="s">
        <v>177</v>
      </c>
      <c r="I62" s="132">
        <f ca="1">E62*G62/100</f>
        <v>0</v>
      </c>
      <c r="J62" s="221">
        <f ca="1">IF(I62&lt;&gt;0,(I62-I33)/I33,0)</f>
        <v>0</v>
      </c>
      <c r="K62" s="73"/>
    </row>
    <row r="63" spans="1:16" ht="18">
      <c r="A63" s="73"/>
      <c r="B63" s="122" t="s">
        <v>178</v>
      </c>
      <c r="C63" s="73"/>
      <c r="D63" s="73"/>
      <c r="E63" s="126"/>
      <c r="F63" s="123"/>
      <c r="G63" s="76"/>
      <c r="H63" s="124"/>
      <c r="I63" s="136">
        <f ca="1">SUM(I59:I62)</f>
        <v>0</v>
      </c>
      <c r="J63" s="221">
        <f ca="1">IF(I63&lt;&gt;0,(I63-I34)/I34,0)</f>
        <v>0</v>
      </c>
      <c r="K63" s="73"/>
    </row>
    <row r="64" spans="1:16" ht="4.5" customHeight="1">
      <c r="A64" s="73"/>
      <c r="B64" s="73"/>
      <c r="C64" s="73"/>
      <c r="D64" s="73"/>
      <c r="E64" s="73"/>
      <c r="F64" s="73"/>
      <c r="G64" s="73"/>
      <c r="H64" s="73"/>
      <c r="I64" s="73"/>
      <c r="J64" s="221"/>
      <c r="K64" s="73"/>
    </row>
    <row r="65" spans="1:11">
      <c r="A65" s="73"/>
      <c r="B65" s="138" t="s">
        <v>174</v>
      </c>
      <c r="C65" s="73"/>
      <c r="D65" s="73" t="s">
        <v>176</v>
      </c>
      <c r="E65" s="76">
        <f>E59</f>
        <v>1</v>
      </c>
      <c r="F65" s="73"/>
      <c r="G65" s="124">
        <f ca="1">Tarifwahl!F51</f>
        <v>0</v>
      </c>
      <c r="H65" s="73" t="s">
        <v>180</v>
      </c>
      <c r="I65" s="139">
        <f ca="1">E65*G65</f>
        <v>0</v>
      </c>
      <c r="J65" s="221">
        <f ca="1">IF(I65&lt;&gt;0,(I65-I36)/I36,0)</f>
        <v>0</v>
      </c>
      <c r="K65" s="73"/>
    </row>
    <row r="66" spans="1:11" ht="15" customHeight="1">
      <c r="A66" s="73"/>
      <c r="B66" s="134" t="s">
        <v>175</v>
      </c>
      <c r="C66" s="128"/>
      <c r="D66" s="128"/>
      <c r="E66" s="129">
        <f>E50</f>
        <v>820000</v>
      </c>
      <c r="F66" s="130" t="s">
        <v>29</v>
      </c>
      <c r="G66" s="140">
        <f ca="1">Tarifwahl!J52</f>
        <v>1E-3</v>
      </c>
      <c r="H66" s="128" t="s">
        <v>177</v>
      </c>
      <c r="I66" s="141">
        <f ca="1">E66*G66/100</f>
        <v>8.1999999999999993</v>
      </c>
      <c r="J66" s="221">
        <f ca="1">IF(I66&lt;&gt;0,(I66-I37)/I37,0)</f>
        <v>-0.9993333333333333</v>
      </c>
      <c r="K66" s="73"/>
    </row>
    <row r="67" spans="1:11" ht="18" customHeight="1">
      <c r="A67" s="73"/>
      <c r="B67" s="80" t="s">
        <v>203</v>
      </c>
      <c r="C67" s="73"/>
      <c r="D67" s="73"/>
      <c r="E67" s="73"/>
      <c r="F67" s="73"/>
      <c r="G67" s="73"/>
      <c r="H67" s="73"/>
      <c r="I67" s="142">
        <f ca="1">I55+I63+I65+I66</f>
        <v>32778.6</v>
      </c>
      <c r="J67" s="221">
        <f ca="1">(I67-I38)/I38</f>
        <v>-0.44402530657937145</v>
      </c>
      <c r="K67" s="73"/>
    </row>
    <row r="68" spans="1:11" ht="15" customHeight="1">
      <c r="A68" s="73"/>
      <c r="B68" s="219"/>
      <c r="C68" s="73"/>
      <c r="D68" s="73"/>
      <c r="E68" s="73"/>
      <c r="F68" s="73"/>
      <c r="G68" s="73"/>
      <c r="H68" s="73"/>
      <c r="I68" s="142"/>
      <c r="J68" s="142"/>
      <c r="K68" s="73"/>
    </row>
    <row r="69" spans="1:11" ht="5.25" customHeight="1">
      <c r="A69" s="73"/>
      <c r="B69" s="80"/>
      <c r="C69" s="73"/>
      <c r="D69" s="73"/>
      <c r="E69" s="73"/>
      <c r="F69" s="73"/>
      <c r="G69" s="73"/>
      <c r="H69" s="73"/>
      <c r="I69" s="142"/>
      <c r="J69" s="142"/>
      <c r="K69" s="73"/>
    </row>
    <row r="70" spans="1:11" ht="18" customHeight="1">
      <c r="A70" s="73"/>
      <c r="B70" s="80"/>
      <c r="C70" s="73"/>
      <c r="D70" s="184" t="s">
        <v>218</v>
      </c>
      <c r="E70" s="142">
        <f ca="1">I55-I26</f>
        <v>-13886.599999999999</v>
      </c>
      <c r="F70" s="229" t="s">
        <v>189</v>
      </c>
      <c r="G70" s="229"/>
      <c r="H70" s="188">
        <f ca="1">E70/I26</f>
        <v>-0.2976316522708275</v>
      </c>
      <c r="I70" s="142"/>
      <c r="J70" s="142"/>
      <c r="K70" s="73"/>
    </row>
    <row r="71" spans="1:11" ht="5.25" customHeight="1">
      <c r="A71" s="73"/>
      <c r="B71" s="80"/>
      <c r="C71" s="73"/>
      <c r="D71" s="73"/>
      <c r="E71" s="73"/>
      <c r="F71" s="73"/>
      <c r="G71" s="73"/>
      <c r="H71" s="73"/>
      <c r="I71" s="142"/>
      <c r="J71" s="142"/>
      <c r="K71" s="73"/>
    </row>
    <row r="72" spans="1:11" ht="17.25" customHeight="1">
      <c r="A72" s="73"/>
      <c r="B72" s="80"/>
      <c r="C72" s="73"/>
      <c r="D72" s="184" t="s">
        <v>200</v>
      </c>
      <c r="E72" s="142">
        <f ca="1">I63-I34</f>
        <v>0</v>
      </c>
      <c r="F72" s="229" t="s">
        <v>189</v>
      </c>
      <c r="G72" s="229"/>
      <c r="H72" s="188">
        <v>0</v>
      </c>
      <c r="I72" s="142"/>
      <c r="J72" s="142"/>
      <c r="K72" s="73"/>
    </row>
    <row r="73" spans="1:11" ht="5.25" customHeight="1">
      <c r="A73" s="73"/>
      <c r="B73" s="80"/>
      <c r="C73" s="73"/>
      <c r="D73" s="73"/>
      <c r="E73" s="73"/>
      <c r="F73" s="73"/>
      <c r="G73" s="73"/>
      <c r="H73" s="73"/>
      <c r="I73" s="142"/>
      <c r="J73" s="142"/>
      <c r="K73" s="73"/>
    </row>
    <row r="74" spans="1:11" ht="18">
      <c r="A74" s="73"/>
      <c r="B74" s="80"/>
      <c r="C74" s="73"/>
      <c r="D74" s="184" t="s">
        <v>208</v>
      </c>
      <c r="E74" s="142">
        <f ca="1">I67-I38</f>
        <v>-26178.400000000001</v>
      </c>
      <c r="F74" s="229" t="s">
        <v>189</v>
      </c>
      <c r="G74" s="229"/>
      <c r="H74" s="188">
        <f ca="1">E74/I38</f>
        <v>-0.44402530657937145</v>
      </c>
      <c r="I74" s="142"/>
      <c r="J74" s="142"/>
      <c r="K74" s="73"/>
    </row>
    <row r="75" spans="1:11" ht="5.25" customHeight="1">
      <c r="A75" s="73"/>
      <c r="B75" s="80"/>
      <c r="C75" s="73"/>
      <c r="D75" s="73"/>
      <c r="E75" s="73"/>
      <c r="F75" s="73"/>
      <c r="G75" s="73"/>
      <c r="H75" s="73"/>
      <c r="I75" s="142"/>
      <c r="J75" s="142"/>
      <c r="K75" s="73"/>
    </row>
  </sheetData>
  <sheetProtection algorithmName="SHA-512" hashValue="/zPhFKVc1AUBkYF9R63Ri0JUL50hSd7OJr0JAJsIUIvE+eRRaiaakETMvDVu/YcPyf5INLOiJ3hk6Bo1Y/ScWQ==" saltValue="H6iRoez+0+fIbojPfZusUQ==" spinCount="100000" sheet="1" selectLockedCells="1" selectUnlockedCells="1"/>
  <mergeCells count="5">
    <mergeCell ref="F72:G72"/>
    <mergeCell ref="O52:P52"/>
    <mergeCell ref="F70:G70"/>
    <mergeCell ref="F74:G74"/>
    <mergeCell ref="M37:S39"/>
  </mergeCells>
  <phoneticPr fontId="3" type="noConversion"/>
  <printOptions horizontalCentered="1"/>
  <pageMargins left="0.19685039370078741" right="0.19685039370078741" top="0.39370078740157483" bottom="0.39370078740157483" header="0" footer="0"/>
  <pageSetup paperSize="9" scale="86" orientation="portrait" horizontalDpi="300" r:id="rId1"/>
  <headerFooter alignWithMargins="0"/>
  <ignoredErrors>
    <ignoredError sqref="D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R41"/>
  <sheetViews>
    <sheetView showGridLines="0" workbookViewId="0">
      <selection activeCell="Q30" sqref="Q30"/>
    </sheetView>
  </sheetViews>
  <sheetFormatPr baseColWidth="10" defaultColWidth="11.42578125" defaultRowHeight="15"/>
  <cols>
    <col min="1" max="1" width="2.7109375" style="1" customWidth="1"/>
    <col min="2" max="3" width="12.7109375" style="1" customWidth="1"/>
    <col min="4" max="4" width="14.85546875" style="1" customWidth="1"/>
    <col min="5" max="6" width="12.7109375" style="1" customWidth="1"/>
    <col min="7" max="7" width="14.42578125" style="1" customWidth="1"/>
    <col min="8" max="9" width="12.7109375" style="1" customWidth="1"/>
    <col min="10" max="10" width="14.28515625" style="1" customWidth="1"/>
    <col min="11" max="11" width="12.7109375" style="1" customWidth="1"/>
    <col min="12" max="12" width="2.7109375" style="1" customWidth="1"/>
    <col min="13" max="13" width="20.28515625" style="1" customWidth="1"/>
    <col min="14" max="16384" width="11.42578125" style="1"/>
  </cols>
  <sheetData>
    <row r="1" spans="1:18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8" ht="16.5" customHeight="1">
      <c r="A2" s="91"/>
      <c r="B2" s="91"/>
      <c r="C2" s="67"/>
      <c r="D2" s="91"/>
      <c r="E2" s="91"/>
      <c r="F2" s="68" t="s">
        <v>46</v>
      </c>
      <c r="G2" s="91"/>
      <c r="H2" s="91"/>
      <c r="I2" s="91"/>
      <c r="J2" s="91"/>
      <c r="K2" s="91"/>
      <c r="L2" s="91"/>
    </row>
    <row r="3" spans="1:18" ht="16.5" customHeight="1">
      <c r="A3" s="91"/>
      <c r="B3" s="90"/>
      <c r="C3" s="91"/>
      <c r="D3" s="90"/>
      <c r="E3" s="68"/>
      <c r="F3" s="68" t="s">
        <v>47</v>
      </c>
      <c r="G3" s="91"/>
      <c r="H3" s="91"/>
      <c r="I3" s="91"/>
      <c r="J3" s="91"/>
      <c r="K3" s="91"/>
      <c r="L3" s="91"/>
    </row>
    <row r="4" spans="1:18" ht="12" customHeight="1">
      <c r="A4" s="91"/>
      <c r="B4" s="90"/>
      <c r="C4" s="91"/>
      <c r="D4" s="90"/>
      <c r="E4" s="69"/>
      <c r="F4" s="69" t="s">
        <v>217</v>
      </c>
      <c r="G4" s="91"/>
      <c r="H4" s="91"/>
      <c r="I4" s="91"/>
      <c r="J4" s="91"/>
      <c r="K4" s="91"/>
      <c r="L4" s="91"/>
    </row>
    <row r="5" spans="1:18" ht="12" customHeight="1">
      <c r="A5" s="91"/>
      <c r="B5" s="90"/>
      <c r="C5" s="91"/>
      <c r="D5" s="90"/>
      <c r="E5" s="69"/>
      <c r="F5" s="70" t="s">
        <v>216</v>
      </c>
      <c r="G5" s="91"/>
      <c r="H5" s="91"/>
      <c r="I5" s="91"/>
      <c r="J5" s="91"/>
      <c r="K5" s="91"/>
      <c r="L5" s="91"/>
    </row>
    <row r="6" spans="1:18">
      <c r="A6" s="91"/>
      <c r="B6" s="90"/>
      <c r="C6" s="91"/>
      <c r="D6" s="90"/>
      <c r="E6" s="91"/>
      <c r="F6" s="91"/>
      <c r="G6" s="91"/>
      <c r="H6" s="91"/>
      <c r="I6" s="91"/>
      <c r="J6" s="91"/>
      <c r="K6" s="91"/>
      <c r="L6" s="91"/>
    </row>
    <row r="7" spans="1:18">
      <c r="A7" s="91"/>
      <c r="B7" s="91" t="s">
        <v>32</v>
      </c>
      <c r="C7" s="91"/>
      <c r="D7" s="143" t="str">
        <f>Dateneingabe!D7</f>
        <v>XXX GmbH</v>
      </c>
      <c r="E7" s="144"/>
      <c r="F7" s="143"/>
      <c r="G7" s="91"/>
      <c r="H7" s="232">
        <f ca="1">NOW()</f>
        <v>45302.502807523146</v>
      </c>
      <c r="I7" s="232"/>
      <c r="J7" s="232"/>
      <c r="K7" s="232"/>
      <c r="L7" s="91"/>
    </row>
    <row r="8" spans="1:18">
      <c r="A8" s="91"/>
      <c r="B8" s="91"/>
      <c r="C8" s="92"/>
      <c r="D8" s="143" t="str">
        <f>IF(Dateneingabe!D9&gt;"",Dateneingabe!D9,"")</f>
        <v>Gewerbepark 5</v>
      </c>
      <c r="E8" s="144"/>
      <c r="F8" s="145"/>
      <c r="G8" s="91"/>
      <c r="H8" s="91"/>
      <c r="I8" s="91"/>
      <c r="J8" s="91"/>
      <c r="K8" s="91"/>
      <c r="L8" s="91"/>
    </row>
    <row r="9" spans="1:18">
      <c r="A9" s="91"/>
      <c r="B9" s="91"/>
      <c r="C9" s="92"/>
      <c r="D9" s="143" t="str">
        <f>IF(Dateneingabe!D11&gt;"",Dateneingabe!D11,"")</f>
        <v>4020 Linz</v>
      </c>
      <c r="E9" s="144"/>
      <c r="F9" s="67"/>
      <c r="G9" s="145"/>
      <c r="H9" s="91"/>
      <c r="I9" s="91"/>
      <c r="J9" s="91"/>
      <c r="K9" s="91"/>
      <c r="L9" s="91"/>
    </row>
    <row r="10" spans="1:18" ht="4.5" customHeight="1">
      <c r="A10" s="91"/>
      <c r="B10" s="67"/>
      <c r="C10" s="91"/>
      <c r="D10" s="93"/>
      <c r="E10" s="146"/>
      <c r="F10" s="90"/>
      <c r="G10" s="146"/>
      <c r="H10" s="90"/>
      <c r="I10" s="90"/>
      <c r="J10" s="90"/>
      <c r="K10" s="67"/>
      <c r="L10" s="67"/>
    </row>
    <row r="11" spans="1:18" ht="18">
      <c r="A11" s="91"/>
      <c r="B11" s="68" t="s">
        <v>188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93"/>
      <c r="N11" s="193"/>
      <c r="O11" s="193"/>
      <c r="P11" s="193"/>
      <c r="Q11" s="193"/>
      <c r="R11" s="193"/>
    </row>
    <row r="12" spans="1:18" ht="4.5" customHeight="1" thickBot="1">
      <c r="A12" s="91"/>
      <c r="B12" s="67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193"/>
      <c r="N12" s="193"/>
      <c r="O12" s="193"/>
      <c r="P12" s="193"/>
      <c r="Q12" s="193"/>
      <c r="R12" s="193"/>
    </row>
    <row r="13" spans="1:18">
      <c r="A13" s="91"/>
      <c r="B13" s="147"/>
      <c r="C13" s="148"/>
      <c r="D13" s="237" t="str">
        <f>"Tarif 1 - Jahr "&amp;Tarifwahl!C38</f>
        <v>Tarif 1 - Jahr 2023</v>
      </c>
      <c r="E13" s="238"/>
      <c r="F13" s="239"/>
      <c r="G13" s="237" t="str">
        <f>"Tarif 2 - Jahr "&amp;Tarifwahl!C46</f>
        <v>Tarif 2 - Jahr 2024</v>
      </c>
      <c r="H13" s="238"/>
      <c r="I13" s="239"/>
      <c r="J13" s="240" t="s">
        <v>199</v>
      </c>
      <c r="K13" s="241"/>
      <c r="L13" s="91"/>
      <c r="M13" s="193" t="s">
        <v>42</v>
      </c>
      <c r="N13" s="233" t="str">
        <f>D13</f>
        <v>Tarif 1 - Jahr 2023</v>
      </c>
      <c r="O13" s="233"/>
      <c r="P13" s="233" t="str">
        <f>G13</f>
        <v>Tarif 2 - Jahr 2024</v>
      </c>
      <c r="Q13" s="233"/>
      <c r="R13" s="193"/>
    </row>
    <row r="14" spans="1:18" ht="15.75" customHeight="1" thickBot="1">
      <c r="A14" s="91"/>
      <c r="B14" s="150" t="s">
        <v>42</v>
      </c>
      <c r="C14" s="192"/>
      <c r="D14" s="234" t="str">
        <f ca="1">Tarifwahl!C39</f>
        <v>Bereich Oberösterreich Netzebene 6 gemessene Leistung</v>
      </c>
      <c r="E14" s="235"/>
      <c r="F14" s="236"/>
      <c r="G14" s="234" t="str">
        <f ca="1">Tarifwahl!C47</f>
        <v>Bereich Oberösterreich Netzebene 6 gemessene Leistung</v>
      </c>
      <c r="H14" s="235"/>
      <c r="I14" s="236"/>
      <c r="J14" s="234"/>
      <c r="K14" s="242"/>
      <c r="L14" s="91"/>
      <c r="M14" s="193"/>
      <c r="N14" s="233" t="str">
        <f ca="1">D14</f>
        <v>Bereich Oberösterreich Netzebene 6 gemessene Leistung</v>
      </c>
      <c r="O14" s="233"/>
      <c r="P14" s="233" t="str">
        <f ca="1">G14</f>
        <v>Bereich Oberösterreich Netzebene 6 gemessene Leistung</v>
      </c>
      <c r="Q14" s="233"/>
      <c r="R14" s="193"/>
    </row>
    <row r="15" spans="1:18" s="2" customFormat="1" ht="15.75" thickBot="1">
      <c r="A15" s="67"/>
      <c r="B15" s="150"/>
      <c r="C15" s="151"/>
      <c r="D15" s="191" t="s">
        <v>186</v>
      </c>
      <c r="E15" s="177" t="s">
        <v>187</v>
      </c>
      <c r="F15" s="177" t="s">
        <v>181</v>
      </c>
      <c r="G15" s="191" t="s">
        <v>186</v>
      </c>
      <c r="H15" s="177" t="s">
        <v>187</v>
      </c>
      <c r="I15" s="177" t="s">
        <v>181</v>
      </c>
      <c r="J15" s="214" t="s">
        <v>201</v>
      </c>
      <c r="K15" s="210" t="s">
        <v>181</v>
      </c>
      <c r="L15" s="67"/>
      <c r="M15" s="194"/>
      <c r="N15" s="195" t="s">
        <v>195</v>
      </c>
      <c r="O15" s="195" t="s">
        <v>181</v>
      </c>
      <c r="P15" s="195" t="s">
        <v>195</v>
      </c>
      <c r="Q15" s="195" t="s">
        <v>181</v>
      </c>
      <c r="R15" s="194"/>
    </row>
    <row r="16" spans="1:18">
      <c r="A16" s="91"/>
      <c r="B16" s="152" t="s">
        <v>170</v>
      </c>
      <c r="C16" s="91"/>
      <c r="D16" s="153">
        <f ca="1">'Netz- und Ökostromkosten'!I26</f>
        <v>46657</v>
      </c>
      <c r="E16" s="178">
        <f ca="1">D16/'Netz- und Ökostromkosten'!$E$21*100</f>
        <v>5.6898780487804874</v>
      </c>
      <c r="F16" s="208">
        <f ca="1">D16/$D$20</f>
        <v>0.79137337381481421</v>
      </c>
      <c r="G16" s="153">
        <f ca="1">'Netz- und Ökostromkosten'!I55</f>
        <v>32770.400000000001</v>
      </c>
      <c r="H16" s="178">
        <f ca="1">G16/'Netz- und Ökostromkosten'!$E$21*100</f>
        <v>3.996390243902439</v>
      </c>
      <c r="I16" s="208">
        <f ca="1">G16/$G$20</f>
        <v>0.9997498367837554</v>
      </c>
      <c r="J16" s="153">
        <f ca="1">G16-D16</f>
        <v>-13886.599999999999</v>
      </c>
      <c r="K16" s="211">
        <f ca="1">J16/D16</f>
        <v>-0.2976316522708275</v>
      </c>
      <c r="L16" s="91"/>
      <c r="M16" s="193" t="str">
        <f>B16</f>
        <v>Netznutzungsentgelt</v>
      </c>
      <c r="N16" s="196">
        <f t="shared" ref="N16:O19" ca="1" si="0">$D16</f>
        <v>46657</v>
      </c>
      <c r="O16" s="197">
        <f t="shared" ca="1" si="0"/>
        <v>46657</v>
      </c>
      <c r="P16" s="196">
        <f t="shared" ref="P16:Q19" ca="1" si="1">$G16</f>
        <v>32770.400000000001</v>
      </c>
      <c r="Q16" s="197">
        <f t="shared" ca="1" si="1"/>
        <v>32770.400000000001</v>
      </c>
      <c r="R16" s="193"/>
    </row>
    <row r="17" spans="1:18">
      <c r="A17" s="91"/>
      <c r="B17" s="152" t="s">
        <v>182</v>
      </c>
      <c r="C17" s="91"/>
      <c r="D17" s="153">
        <f ca="1">'Netz- und Ökostromkosten'!I34</f>
        <v>0</v>
      </c>
      <c r="E17" s="178">
        <f ca="1">D17/'Netz- und Ökostromkosten'!$E$21*100</f>
        <v>0</v>
      </c>
      <c r="F17" s="208">
        <f t="shared" ref="F17:F19" ca="1" si="2">D17/$D$20</f>
        <v>0</v>
      </c>
      <c r="G17" s="153">
        <f ca="1">'Netz- und Ökostromkosten'!I63</f>
        <v>0</v>
      </c>
      <c r="H17" s="178">
        <f ca="1">G17/'Netz- und Ökostromkosten'!$E$21*100</f>
        <v>0</v>
      </c>
      <c r="I17" s="208">
        <f t="shared" ref="I17:I19" ca="1" si="3">G17/$G$20</f>
        <v>0</v>
      </c>
      <c r="J17" s="153">
        <f t="shared" ref="J17:J20" ca="1" si="4">G17-D17</f>
        <v>0</v>
      </c>
      <c r="K17" s="211">
        <v>0</v>
      </c>
      <c r="L17" s="91"/>
      <c r="M17" s="193" t="str">
        <f>B17</f>
        <v>Ökostromförderung</v>
      </c>
      <c r="N17" s="196">
        <f t="shared" ca="1" si="0"/>
        <v>0</v>
      </c>
      <c r="O17" s="197">
        <f t="shared" ca="1" si="0"/>
        <v>0</v>
      </c>
      <c r="P17" s="196">
        <f t="shared" ca="1" si="1"/>
        <v>0</v>
      </c>
      <c r="Q17" s="197">
        <f t="shared" ca="1" si="1"/>
        <v>0</v>
      </c>
      <c r="R17" s="193"/>
    </row>
    <row r="18" spans="1:18">
      <c r="A18" s="91"/>
      <c r="B18" s="152" t="s">
        <v>174</v>
      </c>
      <c r="C18" s="91"/>
      <c r="D18" s="153">
        <f ca="1">'Netz- und Ökostromkosten'!I36</f>
        <v>0</v>
      </c>
      <c r="E18" s="178">
        <f ca="1">D18/'Netz- und Ökostromkosten'!$E$21*100</f>
        <v>0</v>
      </c>
      <c r="F18" s="208">
        <f t="shared" ca="1" si="2"/>
        <v>0</v>
      </c>
      <c r="G18" s="153">
        <f ca="1">'Netz- und Ökostromkosten'!I65</f>
        <v>0</v>
      </c>
      <c r="H18" s="178">
        <f ca="1">G18/'Netz- und Ökostromkosten'!$E$21*100</f>
        <v>0</v>
      </c>
      <c r="I18" s="208">
        <f t="shared" ca="1" si="3"/>
        <v>0</v>
      </c>
      <c r="J18" s="153">
        <f t="shared" ca="1" si="4"/>
        <v>0</v>
      </c>
      <c r="K18" s="211">
        <v>0</v>
      </c>
      <c r="L18" s="91"/>
      <c r="M18" s="193" t="str">
        <f>B18</f>
        <v>KWK-Pauschale</v>
      </c>
      <c r="N18" s="196">
        <f t="shared" ca="1" si="0"/>
        <v>0</v>
      </c>
      <c r="O18" s="197">
        <f t="shared" ca="1" si="0"/>
        <v>0</v>
      </c>
      <c r="P18" s="196">
        <f t="shared" ca="1" si="1"/>
        <v>0</v>
      </c>
      <c r="Q18" s="197">
        <f t="shared" ca="1" si="1"/>
        <v>0</v>
      </c>
      <c r="R18" s="193"/>
    </row>
    <row r="19" spans="1:18" ht="15.75" thickBot="1">
      <c r="A19" s="91"/>
      <c r="B19" s="152" t="s">
        <v>175</v>
      </c>
      <c r="C19" s="91"/>
      <c r="D19" s="153">
        <f ca="1">'Netz- und Ökostromkosten'!I37</f>
        <v>12300</v>
      </c>
      <c r="E19" s="178">
        <f ca="1">D19/'Netz- und Ökostromkosten'!$E$21*100</f>
        <v>1.5</v>
      </c>
      <c r="F19" s="208">
        <f t="shared" ca="1" si="2"/>
        <v>0.20862662618518582</v>
      </c>
      <c r="G19" s="153">
        <f ca="1">'Netz- und Ökostromkosten'!I66</f>
        <v>8.1999999999999993</v>
      </c>
      <c r="H19" s="178">
        <f ca="1">G19/'Netz- und Ökostromkosten'!$E$21*100</f>
        <v>1E-3</v>
      </c>
      <c r="I19" s="208">
        <f t="shared" ca="1" si="3"/>
        <v>2.5016321624474506E-4</v>
      </c>
      <c r="J19" s="153">
        <f t="shared" ca="1" si="4"/>
        <v>-12291.8</v>
      </c>
      <c r="K19" s="211">
        <f t="shared" ref="K19:K20" ca="1" si="5">J19/D19</f>
        <v>-0.9993333333333333</v>
      </c>
      <c r="L19" s="91"/>
      <c r="M19" s="193" t="str">
        <f>B19</f>
        <v>Elektrizitätsabgabe</v>
      </c>
      <c r="N19" s="196">
        <f t="shared" ca="1" si="0"/>
        <v>12300</v>
      </c>
      <c r="O19" s="197">
        <f t="shared" ca="1" si="0"/>
        <v>12300</v>
      </c>
      <c r="P19" s="196">
        <f t="shared" ca="1" si="1"/>
        <v>8.1999999999999993</v>
      </c>
      <c r="Q19" s="197">
        <f t="shared" ca="1" si="1"/>
        <v>8.1999999999999993</v>
      </c>
      <c r="R19" s="193"/>
    </row>
    <row r="20" spans="1:18" ht="15.75" thickBot="1">
      <c r="A20" s="91"/>
      <c r="B20" s="154" t="s">
        <v>37</v>
      </c>
      <c r="C20" s="155"/>
      <c r="D20" s="156">
        <f t="shared" ref="D20:H20" ca="1" si="6">SUM(D16:D19)</f>
        <v>58957</v>
      </c>
      <c r="E20" s="179">
        <f t="shared" ca="1" si="6"/>
        <v>7.1898780487804874</v>
      </c>
      <c r="F20" s="209">
        <f t="shared" ca="1" si="6"/>
        <v>1</v>
      </c>
      <c r="G20" s="156">
        <f t="shared" ca="1" si="6"/>
        <v>32778.6</v>
      </c>
      <c r="H20" s="179">
        <f t="shared" ca="1" si="6"/>
        <v>3.9973902439024389</v>
      </c>
      <c r="I20" s="213">
        <f t="shared" ref="I20" ca="1" si="7">SUM(I16:I19)</f>
        <v>1.0000000000000002</v>
      </c>
      <c r="J20" s="156">
        <f t="shared" ca="1" si="4"/>
        <v>-26178.400000000001</v>
      </c>
      <c r="K20" s="212">
        <f t="shared" ca="1" si="5"/>
        <v>-0.44402530657937145</v>
      </c>
      <c r="L20" s="91"/>
      <c r="M20" s="193"/>
      <c r="N20" s="193"/>
      <c r="O20" s="193"/>
      <c r="P20" s="193"/>
      <c r="Q20" s="193"/>
      <c r="R20" s="193"/>
    </row>
    <row r="21" spans="1:18" ht="9" customHeight="1">
      <c r="A21" s="91"/>
      <c r="B21" s="67"/>
      <c r="C21" s="67"/>
      <c r="D21" s="146"/>
      <c r="E21" s="185"/>
      <c r="F21" s="186"/>
      <c r="G21" s="146"/>
      <c r="H21" s="185"/>
      <c r="I21" s="185"/>
      <c r="J21" s="185"/>
      <c r="K21" s="187"/>
      <c r="L21" s="91"/>
      <c r="M21" s="193"/>
      <c r="N21" s="193"/>
      <c r="O21" s="193"/>
      <c r="P21" s="193"/>
      <c r="Q21" s="193"/>
      <c r="R21" s="193"/>
    </row>
    <row r="22" spans="1:18" ht="18">
      <c r="A22" s="91"/>
      <c r="B22" s="68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8" ht="18">
      <c r="A23" s="91"/>
      <c r="B23" s="68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1:18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8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8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8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8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8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8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8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1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1:1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1:1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1:12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</row>
    <row r="38" spans="1:1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spans="1:12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1:1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</sheetData>
  <sheetProtection algorithmName="SHA-512" hashValue="y4UOTUg5B+IpQm6CNRl83oJaZvNmrzIYPFNl/CgKaFVJ9gnxir9OG+e1nnqZgQqpLuJP5w79WPZ6eGAK3SXJxA==" saltValue="cXSJ9RPynjk8T37M/kSLbg==" spinCount="100000" sheet="1" selectLockedCells="1" selectUnlockedCells="1"/>
  <mergeCells count="10">
    <mergeCell ref="H7:K7"/>
    <mergeCell ref="N13:O13"/>
    <mergeCell ref="P13:Q13"/>
    <mergeCell ref="D14:F14"/>
    <mergeCell ref="D13:F13"/>
    <mergeCell ref="N14:O14"/>
    <mergeCell ref="P14:Q14"/>
    <mergeCell ref="J13:K14"/>
    <mergeCell ref="G13:I13"/>
    <mergeCell ref="G14:I14"/>
  </mergeCells>
  <phoneticPr fontId="3" type="noConversion"/>
  <printOptions horizontalCentered="1"/>
  <pageMargins left="0.19685039370078741" right="0.19685039370078741" top="0.39370078740157483" bottom="0.39370078740157483" header="0" footer="0"/>
  <pageSetup paperSize="9" scale="74" orientation="portrait" r:id="rId1"/>
  <headerFooter alignWithMargins="0"/>
  <ignoredErrors>
    <ignoredError sqref="D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05"/>
  <sheetViews>
    <sheetView zoomScaleNormal="10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B99" sqref="B99:B105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207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f>2016/100</f>
        <v>20.16</v>
      </c>
      <c r="E3" s="15">
        <v>0.43</v>
      </c>
      <c r="F3" s="15">
        <v>0.38</v>
      </c>
      <c r="G3" s="15">
        <v>0.43</v>
      </c>
      <c r="H3" s="16">
        <v>0.38</v>
      </c>
      <c r="I3" s="17">
        <v>4.9000000000000002E-2</v>
      </c>
      <c r="J3" s="17">
        <v>4.9000000000000002E-2</v>
      </c>
      <c r="K3" s="17">
        <v>4.9000000000000002E-2</v>
      </c>
      <c r="L3" s="17">
        <v>4.9000000000000002E-2</v>
      </c>
      <c r="M3" s="18">
        <v>90287.7</v>
      </c>
      <c r="N3" s="19">
        <v>5.7009999999999996</v>
      </c>
      <c r="O3" s="19">
        <v>0.115</v>
      </c>
      <c r="P3" s="19">
        <v>1.6E-2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f>2016/100</f>
        <v>20.16</v>
      </c>
      <c r="E4" s="22">
        <v>0.74</v>
      </c>
      <c r="F4" s="22">
        <v>0.68</v>
      </c>
      <c r="G4" s="22">
        <v>0.74</v>
      </c>
      <c r="H4" s="23">
        <v>0.68</v>
      </c>
      <c r="I4" s="24">
        <v>7.0000000000000007E-2</v>
      </c>
      <c r="J4" s="24">
        <v>7.0000000000000007E-2</v>
      </c>
      <c r="K4" s="24">
        <v>7.0000000000000007E-2</v>
      </c>
      <c r="L4" s="24">
        <v>7.0000000000000007E-2</v>
      </c>
      <c r="M4" s="25">
        <v>90287.7</v>
      </c>
      <c r="N4" s="26">
        <v>7.234</v>
      </c>
      <c r="O4" s="26">
        <v>0.15</v>
      </c>
      <c r="P4" s="26">
        <v>1.7000000000000001E-2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f>3888/100</f>
        <v>38.880000000000003</v>
      </c>
      <c r="E5" s="22">
        <v>1.3</v>
      </c>
      <c r="F5" s="22">
        <v>1.23</v>
      </c>
      <c r="G5" s="22">
        <v>1.3</v>
      </c>
      <c r="H5" s="23">
        <v>1.23</v>
      </c>
      <c r="I5" s="24">
        <v>0.09</v>
      </c>
      <c r="J5" s="24">
        <v>0.09</v>
      </c>
      <c r="K5" s="24">
        <v>0.09</v>
      </c>
      <c r="L5" s="24">
        <v>0.09</v>
      </c>
      <c r="M5" s="25">
        <v>13414.17</v>
      </c>
      <c r="N5" s="26">
        <v>6.3769999999999998</v>
      </c>
      <c r="O5" s="26">
        <v>0.17399999999999999</v>
      </c>
      <c r="P5" s="26">
        <v>1.7000000000000001E-2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1.22</v>
      </c>
      <c r="F6" s="22">
        <v>1.22</v>
      </c>
      <c r="G6" s="22">
        <v>1.22</v>
      </c>
      <c r="H6" s="23">
        <v>1.22</v>
      </c>
      <c r="I6" s="24">
        <v>0.9</v>
      </c>
      <c r="J6" s="24">
        <v>0.9</v>
      </c>
      <c r="K6" s="24">
        <v>0.9</v>
      </c>
      <c r="L6" s="24">
        <v>0.9</v>
      </c>
      <c r="M6" s="25">
        <v>13414.17</v>
      </c>
      <c r="N6" s="26">
        <v>0</v>
      </c>
      <c r="O6" s="26">
        <v>0.17399999999999999</v>
      </c>
      <c r="P6" s="26">
        <v>1.7000000000000001E-2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f>4116/100</f>
        <v>41.16</v>
      </c>
      <c r="E7" s="22">
        <v>2.0099999999999998</v>
      </c>
      <c r="F7" s="22">
        <v>1.9</v>
      </c>
      <c r="G7" s="22">
        <v>2.0099999999999998</v>
      </c>
      <c r="H7" s="23">
        <v>1.9</v>
      </c>
      <c r="I7" s="24">
        <v>0.14000000000000001</v>
      </c>
      <c r="J7" s="24">
        <v>0.14000000000000001</v>
      </c>
      <c r="K7" s="24">
        <v>0.14000000000000001</v>
      </c>
      <c r="L7" s="24">
        <v>0.14000000000000001</v>
      </c>
      <c r="M7" s="25">
        <v>825.49</v>
      </c>
      <c r="N7" s="26">
        <v>6.7249999999999996</v>
      </c>
      <c r="O7" s="26">
        <v>0.26</v>
      </c>
      <c r="P7" s="26">
        <v>1.7000000000000001E-2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2.04</v>
      </c>
      <c r="F8" s="22">
        <v>2.04</v>
      </c>
      <c r="G8" s="22">
        <v>2.04</v>
      </c>
      <c r="H8" s="23">
        <v>2.04</v>
      </c>
      <c r="I8" s="24">
        <v>0.14000000000000001</v>
      </c>
      <c r="J8" s="24">
        <v>0.14000000000000001</v>
      </c>
      <c r="K8" s="24">
        <v>0.14000000000000001</v>
      </c>
      <c r="L8" s="24">
        <v>0.14000000000000001</v>
      </c>
      <c r="M8" s="25">
        <v>825.49</v>
      </c>
      <c r="N8" s="26">
        <v>0</v>
      </c>
      <c r="O8" s="26">
        <v>0.26</v>
      </c>
      <c r="P8" s="26">
        <v>1.7000000000000001E-2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f>5016/100</f>
        <v>50.16</v>
      </c>
      <c r="E9" s="22">
        <v>2.69</v>
      </c>
      <c r="F9" s="22">
        <v>2.69</v>
      </c>
      <c r="G9" s="22">
        <v>2.69</v>
      </c>
      <c r="H9" s="23">
        <v>2.69</v>
      </c>
      <c r="I9" s="24">
        <v>0.26700000000000002</v>
      </c>
      <c r="J9" s="24">
        <v>0.26700000000000002</v>
      </c>
      <c r="K9" s="24">
        <v>0.26700000000000002</v>
      </c>
      <c r="L9" s="24">
        <v>0.26700000000000002</v>
      </c>
      <c r="M9" s="25">
        <v>28.38</v>
      </c>
      <c r="N9" s="26">
        <v>6.9660000000000002</v>
      </c>
      <c r="O9" s="26">
        <v>0.39</v>
      </c>
      <c r="P9" s="26">
        <v>4.5999999999999999E-2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30</v>
      </c>
      <c r="E10" s="22">
        <v>4.38</v>
      </c>
      <c r="F10" s="22">
        <v>4.38</v>
      </c>
      <c r="G10" s="22">
        <v>4.38</v>
      </c>
      <c r="H10" s="23">
        <v>4.38</v>
      </c>
      <c r="I10" s="24">
        <v>0.26700000000000002</v>
      </c>
      <c r="J10" s="24">
        <v>0.26700000000000002</v>
      </c>
      <c r="K10" s="24">
        <v>0.26700000000000002</v>
      </c>
      <c r="L10" s="24">
        <v>0.26700000000000002</v>
      </c>
      <c r="M10" s="25">
        <v>28.38</v>
      </c>
      <c r="N10" s="26">
        <v>4.9020000000000001</v>
      </c>
      <c r="O10" s="26">
        <v>0.69</v>
      </c>
      <c r="P10" s="26">
        <v>4.5999999999999999E-2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2.69</v>
      </c>
      <c r="F11" s="29">
        <v>2.69</v>
      </c>
      <c r="G11" s="29">
        <v>2.69</v>
      </c>
      <c r="H11" s="30">
        <v>2.69</v>
      </c>
      <c r="I11" s="24">
        <v>0.26700000000000002</v>
      </c>
      <c r="J11" s="24">
        <v>0.26700000000000002</v>
      </c>
      <c r="K11" s="24">
        <v>0.26700000000000002</v>
      </c>
      <c r="L11" s="24">
        <v>0.26700000000000002</v>
      </c>
      <c r="M11" s="32">
        <v>28.38</v>
      </c>
      <c r="N11" s="33">
        <v>0</v>
      </c>
      <c r="O11" s="33">
        <v>0.41899999999999998</v>
      </c>
      <c r="P11" s="26">
        <v>4.5999999999999999E-2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f>4200/100</f>
        <v>42</v>
      </c>
      <c r="E12" s="15">
        <v>0.68</v>
      </c>
      <c r="F12" s="15">
        <v>0.68</v>
      </c>
      <c r="G12" s="15">
        <v>0.68</v>
      </c>
      <c r="H12" s="16">
        <v>0.68</v>
      </c>
      <c r="I12" s="17">
        <v>6.8000000000000005E-2</v>
      </c>
      <c r="J12" s="17">
        <v>6.8000000000000005E-2</v>
      </c>
      <c r="K12" s="17">
        <v>6.8000000000000005E-2</v>
      </c>
      <c r="L12" s="17">
        <v>6.8000000000000005E-2</v>
      </c>
      <c r="M12" s="18">
        <v>90287.7</v>
      </c>
      <c r="N12" s="19">
        <v>5.7009999999999996</v>
      </c>
      <c r="O12" s="19">
        <v>0.115</v>
      </c>
      <c r="P12" s="19">
        <v>1.6E-2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f>4968/100</f>
        <v>49.68</v>
      </c>
      <c r="E13" s="22">
        <v>0.74</v>
      </c>
      <c r="F13" s="22">
        <v>0.74</v>
      </c>
      <c r="G13" s="22">
        <v>0.74</v>
      </c>
      <c r="H13" s="23">
        <v>0.74</v>
      </c>
      <c r="I13" s="24">
        <v>0.08</v>
      </c>
      <c r="J13" s="24">
        <v>0.08</v>
      </c>
      <c r="K13" s="24">
        <v>0.08</v>
      </c>
      <c r="L13" s="24">
        <v>0.08</v>
      </c>
      <c r="M13" s="25">
        <v>90287.7</v>
      </c>
      <c r="N13" s="26">
        <v>7.234</v>
      </c>
      <c r="O13" s="26">
        <v>0.15</v>
      </c>
      <c r="P13" s="26">
        <v>1.7000000000000001E-2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f>5304/100</f>
        <v>53.04</v>
      </c>
      <c r="E14" s="22">
        <v>1.39</v>
      </c>
      <c r="F14" s="22">
        <v>1.03</v>
      </c>
      <c r="G14" s="22">
        <v>1.91</v>
      </c>
      <c r="H14" s="23">
        <v>1.03</v>
      </c>
      <c r="I14" s="24">
        <v>0.13300000000000001</v>
      </c>
      <c r="J14" s="24">
        <v>0.13300000000000001</v>
      </c>
      <c r="K14" s="24">
        <v>0.13300000000000001</v>
      </c>
      <c r="L14" s="24">
        <v>0.13300000000000001</v>
      </c>
      <c r="M14" s="25">
        <v>13414.17</v>
      </c>
      <c r="N14" s="26">
        <v>6.3769999999999998</v>
      </c>
      <c r="O14" s="26">
        <v>0.17399999999999999</v>
      </c>
      <c r="P14" s="26">
        <v>1.7000000000000001E-2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f>5520/100</f>
        <v>55.2</v>
      </c>
      <c r="E15" s="22">
        <v>1.63</v>
      </c>
      <c r="F15" s="22">
        <v>1.06</v>
      </c>
      <c r="G15" s="22">
        <v>2.11</v>
      </c>
      <c r="H15" s="23">
        <v>1.23</v>
      </c>
      <c r="I15" s="24">
        <v>0.20799999999999999</v>
      </c>
      <c r="J15" s="24">
        <v>0.20799999999999999</v>
      </c>
      <c r="K15" s="24">
        <v>0.20799999999999999</v>
      </c>
      <c r="L15" s="24">
        <v>0.20799999999999999</v>
      </c>
      <c r="M15" s="25">
        <v>825.49</v>
      </c>
      <c r="N15" s="26">
        <v>6.7249999999999996</v>
      </c>
      <c r="O15" s="26">
        <v>0.26</v>
      </c>
      <c r="P15" s="26">
        <v>1.7000000000000001E-2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f>7620/100</f>
        <v>76.2</v>
      </c>
      <c r="E16" s="22">
        <v>3.36</v>
      </c>
      <c r="F16" s="22">
        <v>1.84</v>
      </c>
      <c r="G16" s="22">
        <v>4.21</v>
      </c>
      <c r="H16" s="23">
        <v>1.94</v>
      </c>
      <c r="I16" s="24">
        <v>0.36799999999999999</v>
      </c>
      <c r="J16" s="24">
        <v>0.36799999999999999</v>
      </c>
      <c r="K16" s="24">
        <v>0.36799999999999999</v>
      </c>
      <c r="L16" s="24">
        <v>0.36799999999999999</v>
      </c>
      <c r="M16" s="25">
        <v>28.38</v>
      </c>
      <c r="N16" s="26">
        <v>6.9660000000000002</v>
      </c>
      <c r="O16" s="26">
        <v>0.39</v>
      </c>
      <c r="P16" s="26">
        <v>4.5999999999999999E-2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30</v>
      </c>
      <c r="E17" s="22">
        <v>6.39</v>
      </c>
      <c r="F17" s="22">
        <v>6.39</v>
      </c>
      <c r="G17" s="22">
        <v>6.39</v>
      </c>
      <c r="H17" s="23">
        <v>6.39</v>
      </c>
      <c r="I17" s="24">
        <v>0.36799999999999999</v>
      </c>
      <c r="J17" s="24">
        <v>0.36799999999999999</v>
      </c>
      <c r="K17" s="24">
        <v>0.36799999999999999</v>
      </c>
      <c r="L17" s="24">
        <v>0.36799999999999999</v>
      </c>
      <c r="M17" s="25">
        <v>28.38</v>
      </c>
      <c r="N17" s="26">
        <v>4.9020000000000001</v>
      </c>
      <c r="O17" s="26">
        <v>0.69</v>
      </c>
      <c r="P17" s="26">
        <v>4.5999999999999999E-2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3.64</v>
      </c>
      <c r="F18" s="22">
        <v>3.64</v>
      </c>
      <c r="G18" s="22">
        <v>3.64</v>
      </c>
      <c r="H18" s="23">
        <v>3.64</v>
      </c>
      <c r="I18" s="24">
        <v>0.36799999999999999</v>
      </c>
      <c r="J18" s="24">
        <v>0.36799999999999999</v>
      </c>
      <c r="K18" s="24">
        <v>0.36799999999999999</v>
      </c>
      <c r="L18" s="24">
        <v>0.36799999999999999</v>
      </c>
      <c r="M18" s="25">
        <v>28.38</v>
      </c>
      <c r="N18" s="26">
        <v>0</v>
      </c>
      <c r="O18" s="26">
        <v>0.41899999999999998</v>
      </c>
      <c r="P18" s="26">
        <v>4.5999999999999999E-2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f>3612/100</f>
        <v>36.119999999999997</v>
      </c>
      <c r="E19" s="22">
        <v>1.01</v>
      </c>
      <c r="F19" s="22">
        <v>1.01</v>
      </c>
      <c r="G19" s="22">
        <v>1.01</v>
      </c>
      <c r="H19" s="23">
        <v>1.01</v>
      </c>
      <c r="I19" s="24">
        <v>7.3999999999999996E-2</v>
      </c>
      <c r="J19" s="24">
        <v>7.3999999999999996E-2</v>
      </c>
      <c r="K19" s="24">
        <v>7.3999999999999996E-2</v>
      </c>
      <c r="L19" s="24">
        <v>7.3999999999999996E-2</v>
      </c>
      <c r="M19" s="25">
        <v>90287.7</v>
      </c>
      <c r="N19" s="26">
        <v>7.234</v>
      </c>
      <c r="O19" s="26">
        <v>0.15</v>
      </c>
      <c r="P19" s="26">
        <v>1.7000000000000001E-2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f>5364/100</f>
        <v>53.64</v>
      </c>
      <c r="E20" s="22">
        <v>1.31</v>
      </c>
      <c r="F20" s="22">
        <v>1.08</v>
      </c>
      <c r="G20" s="22">
        <v>1.49</v>
      </c>
      <c r="H20" s="23">
        <v>1.08</v>
      </c>
      <c r="I20" s="24">
        <v>0.11600000000000001</v>
      </c>
      <c r="J20" s="24">
        <v>0.11600000000000001</v>
      </c>
      <c r="K20" s="24">
        <v>0.11600000000000001</v>
      </c>
      <c r="L20" s="24">
        <v>0.11600000000000001</v>
      </c>
      <c r="M20" s="25">
        <v>13414.17</v>
      </c>
      <c r="N20" s="26">
        <v>6.3769999999999998</v>
      </c>
      <c r="O20" s="26">
        <v>0.17399999999999999</v>
      </c>
      <c r="P20" s="26">
        <v>1.7000000000000001E-2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f>5664/100</f>
        <v>56.64</v>
      </c>
      <c r="E21" s="22">
        <v>2.2400000000000002</v>
      </c>
      <c r="F21" s="22">
        <v>1.86</v>
      </c>
      <c r="G21" s="22">
        <v>2.36</v>
      </c>
      <c r="H21" s="23">
        <v>1.86</v>
      </c>
      <c r="I21" s="24">
        <v>0.189</v>
      </c>
      <c r="J21" s="24">
        <v>0.189</v>
      </c>
      <c r="K21" s="24">
        <v>0.189</v>
      </c>
      <c r="L21" s="24">
        <v>0.189</v>
      </c>
      <c r="M21" s="25">
        <v>825.49</v>
      </c>
      <c r="N21" s="26">
        <v>6.7249999999999996</v>
      </c>
      <c r="O21" s="26">
        <v>0.26</v>
      </c>
      <c r="P21" s="26">
        <v>1.7000000000000001E-2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f>6288/100</f>
        <v>62.88</v>
      </c>
      <c r="E22" s="22">
        <v>2.71</v>
      </c>
      <c r="F22" s="22">
        <v>2.35</v>
      </c>
      <c r="G22" s="22">
        <v>3.29</v>
      </c>
      <c r="H22" s="23">
        <v>2.35</v>
      </c>
      <c r="I22" s="24">
        <v>0.25600000000000001</v>
      </c>
      <c r="J22" s="24">
        <v>0.25600000000000001</v>
      </c>
      <c r="K22" s="24">
        <v>0.25600000000000001</v>
      </c>
      <c r="L22" s="24">
        <v>0.25600000000000001</v>
      </c>
      <c r="M22" s="25">
        <v>28.38</v>
      </c>
      <c r="N22" s="26">
        <v>6.9660000000000002</v>
      </c>
      <c r="O22" s="26">
        <v>0.39</v>
      </c>
      <c r="P22" s="26">
        <v>4.5999999999999999E-2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30</v>
      </c>
      <c r="E23" s="22">
        <v>4.3499999999999996</v>
      </c>
      <c r="F23" s="22">
        <v>4.3499999999999996</v>
      </c>
      <c r="G23" s="22">
        <v>4.3499999999999996</v>
      </c>
      <c r="H23" s="23">
        <v>4.3499999999999996</v>
      </c>
      <c r="I23" s="24">
        <v>0.25600000000000001</v>
      </c>
      <c r="J23" s="24">
        <v>0.25600000000000001</v>
      </c>
      <c r="K23" s="24">
        <v>0.25600000000000001</v>
      </c>
      <c r="L23" s="24">
        <v>0.25600000000000001</v>
      </c>
      <c r="M23" s="25">
        <v>28.38</v>
      </c>
      <c r="N23" s="26">
        <v>4.9020000000000001</v>
      </c>
      <c r="O23" s="26">
        <v>0.69</v>
      </c>
      <c r="P23" s="26">
        <v>4.5999999999999999E-2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2.78</v>
      </c>
      <c r="F24" s="29">
        <v>2.78</v>
      </c>
      <c r="G24" s="29">
        <v>2.78</v>
      </c>
      <c r="H24" s="30">
        <v>2.78</v>
      </c>
      <c r="I24" s="24">
        <v>0.25600000000000001</v>
      </c>
      <c r="J24" s="24">
        <v>0.25600000000000001</v>
      </c>
      <c r="K24" s="24">
        <v>0.25600000000000001</v>
      </c>
      <c r="L24" s="24">
        <v>0.25600000000000001</v>
      </c>
      <c r="M24" s="32">
        <v>28.38</v>
      </c>
      <c r="N24" s="33">
        <v>0</v>
      </c>
      <c r="O24" s="33">
        <v>0.41899999999999998</v>
      </c>
      <c r="P24" s="33">
        <v>4.5999999999999999E-2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f>2550/100</f>
        <v>25.5</v>
      </c>
      <c r="E25" s="15">
        <v>0.4</v>
      </c>
      <c r="F25" s="15">
        <v>0.3</v>
      </c>
      <c r="G25" s="15">
        <v>0.4</v>
      </c>
      <c r="H25" s="16">
        <v>0.3</v>
      </c>
      <c r="I25" s="17">
        <v>0.10199999999999999</v>
      </c>
      <c r="J25" s="17">
        <v>0.10199999999999999</v>
      </c>
      <c r="K25" s="17">
        <v>0.10199999999999999</v>
      </c>
      <c r="L25" s="17">
        <v>0.10199999999999999</v>
      </c>
      <c r="M25" s="18">
        <v>90287.7</v>
      </c>
      <c r="N25" s="19">
        <v>5.7009999999999996</v>
      </c>
      <c r="O25" s="19">
        <v>0.115</v>
      </c>
      <c r="P25" s="19">
        <v>1.6E-2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f>3150/100</f>
        <v>31.5</v>
      </c>
      <c r="E26" s="22">
        <v>0.65</v>
      </c>
      <c r="F26" s="22">
        <v>0.5</v>
      </c>
      <c r="G26" s="22">
        <v>0.65</v>
      </c>
      <c r="H26" s="23">
        <v>0.5</v>
      </c>
      <c r="I26" s="24">
        <v>0.10299999999999999</v>
      </c>
      <c r="J26" s="24">
        <v>0.10299999999999999</v>
      </c>
      <c r="K26" s="24">
        <v>0.10299999999999999</v>
      </c>
      <c r="L26" s="24">
        <v>0.10299999999999999</v>
      </c>
      <c r="M26" s="25">
        <v>90287.7</v>
      </c>
      <c r="N26" s="26">
        <v>7.234</v>
      </c>
      <c r="O26" s="26">
        <v>0.15</v>
      </c>
      <c r="P26" s="26">
        <v>1.7000000000000001E-2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f>3900/100</f>
        <v>39</v>
      </c>
      <c r="E27" s="22">
        <v>0.91</v>
      </c>
      <c r="F27" s="22">
        <v>0.6</v>
      </c>
      <c r="G27" s="22">
        <v>0.91</v>
      </c>
      <c r="H27" s="23">
        <v>0.6</v>
      </c>
      <c r="I27" s="24">
        <v>0.114</v>
      </c>
      <c r="J27" s="24">
        <v>0.114</v>
      </c>
      <c r="K27" s="24">
        <v>0.114</v>
      </c>
      <c r="L27" s="24">
        <v>0.114</v>
      </c>
      <c r="M27" s="25">
        <v>13414.17</v>
      </c>
      <c r="N27" s="26">
        <v>6.3769999999999998</v>
      </c>
      <c r="O27" s="26">
        <v>0.17399999999999999</v>
      </c>
      <c r="P27" s="26">
        <v>1.7000000000000001E-2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0.85</v>
      </c>
      <c r="F28" s="22">
        <v>0.85</v>
      </c>
      <c r="G28" s="22">
        <v>0.85</v>
      </c>
      <c r="H28" s="23">
        <v>0.85</v>
      </c>
      <c r="I28" s="24">
        <v>0.114</v>
      </c>
      <c r="J28" s="24">
        <v>0.114</v>
      </c>
      <c r="K28" s="24">
        <v>0.114</v>
      </c>
      <c r="L28" s="24">
        <v>0.114</v>
      </c>
      <c r="M28" s="25">
        <v>13414.17</v>
      </c>
      <c r="N28" s="26">
        <v>0</v>
      </c>
      <c r="O28" s="26">
        <v>0.17399999999999999</v>
      </c>
      <c r="P28" s="26">
        <v>1.7000000000000001E-2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f>4000/100</f>
        <v>40</v>
      </c>
      <c r="E29" s="22">
        <v>1.4</v>
      </c>
      <c r="F29" s="22">
        <v>1.4</v>
      </c>
      <c r="G29" s="22">
        <v>1.4</v>
      </c>
      <c r="H29" s="23">
        <v>1.4</v>
      </c>
      <c r="I29" s="24">
        <v>0.16300000000000001</v>
      </c>
      <c r="J29" s="24">
        <v>0.16300000000000001</v>
      </c>
      <c r="K29" s="24">
        <v>0.16300000000000001</v>
      </c>
      <c r="L29" s="24">
        <v>0.16300000000000001</v>
      </c>
      <c r="M29" s="25">
        <v>825.49</v>
      </c>
      <c r="N29" s="26">
        <v>6.7249999999999996</v>
      </c>
      <c r="O29" s="26">
        <v>0.26</v>
      </c>
      <c r="P29" s="26">
        <v>1.7000000000000001E-2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1.45</v>
      </c>
      <c r="F30" s="22">
        <v>1.45</v>
      </c>
      <c r="G30" s="22">
        <v>1.45</v>
      </c>
      <c r="H30" s="23">
        <v>1.45</v>
      </c>
      <c r="I30" s="24">
        <v>0.16300000000000001</v>
      </c>
      <c r="J30" s="24">
        <v>0.16300000000000001</v>
      </c>
      <c r="K30" s="24">
        <v>0.16300000000000001</v>
      </c>
      <c r="L30" s="24">
        <v>0.16300000000000001</v>
      </c>
      <c r="M30" s="25">
        <v>825.49</v>
      </c>
      <c r="N30" s="26">
        <v>0</v>
      </c>
      <c r="O30" s="26">
        <v>0.26</v>
      </c>
      <c r="P30" s="26">
        <v>1.7000000000000001E-2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f>3000/100</f>
        <v>30</v>
      </c>
      <c r="E31" s="22">
        <v>2.9</v>
      </c>
      <c r="F31" s="22">
        <v>2.9</v>
      </c>
      <c r="G31" s="22">
        <v>2.9</v>
      </c>
      <c r="H31" s="23">
        <v>2.9</v>
      </c>
      <c r="I31" s="24">
        <v>0.185</v>
      </c>
      <c r="J31" s="24">
        <v>0.185</v>
      </c>
      <c r="K31" s="24">
        <v>0.185</v>
      </c>
      <c r="L31" s="24">
        <v>0.185</v>
      </c>
      <c r="M31" s="25">
        <v>28.38</v>
      </c>
      <c r="N31" s="26">
        <v>6.9660000000000002</v>
      </c>
      <c r="O31" s="26">
        <v>0.39</v>
      </c>
      <c r="P31" s="26">
        <v>4.5999999999999999E-2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30</v>
      </c>
      <c r="E32" s="22">
        <v>4.28</v>
      </c>
      <c r="F32" s="22">
        <v>4.28</v>
      </c>
      <c r="G32" s="22">
        <v>4.28</v>
      </c>
      <c r="H32" s="23">
        <v>4.28</v>
      </c>
      <c r="I32" s="24">
        <v>0.185</v>
      </c>
      <c r="J32" s="24">
        <v>0.185</v>
      </c>
      <c r="K32" s="24">
        <v>0.185</v>
      </c>
      <c r="L32" s="24">
        <v>0.185</v>
      </c>
      <c r="M32" s="25">
        <v>28.38</v>
      </c>
      <c r="N32" s="26">
        <v>4.9020000000000001</v>
      </c>
      <c r="O32" s="26">
        <v>0.69</v>
      </c>
      <c r="P32" s="26">
        <v>4.5999999999999999E-2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3.25</v>
      </c>
      <c r="F33" s="29">
        <v>3.25</v>
      </c>
      <c r="G33" s="29">
        <v>3.25</v>
      </c>
      <c r="H33" s="30">
        <v>3.25</v>
      </c>
      <c r="I33" s="31">
        <v>0.185</v>
      </c>
      <c r="J33" s="31">
        <v>0.185</v>
      </c>
      <c r="K33" s="31">
        <v>0.185</v>
      </c>
      <c r="L33" s="31">
        <v>0.185</v>
      </c>
      <c r="M33" s="32">
        <v>28.38</v>
      </c>
      <c r="N33" s="33">
        <v>0</v>
      </c>
      <c r="O33" s="33">
        <v>0.41899999999999998</v>
      </c>
      <c r="P33" s="33">
        <v>4.5999999999999999E-2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f>1596/100</f>
        <v>15.96</v>
      </c>
      <c r="E34" s="15">
        <v>0.44</v>
      </c>
      <c r="F34" s="15">
        <v>0.43</v>
      </c>
      <c r="G34" s="15">
        <v>0.48</v>
      </c>
      <c r="H34" s="16">
        <v>0.43</v>
      </c>
      <c r="I34" s="199">
        <v>4.5999999999999999E-2</v>
      </c>
      <c r="J34" s="17">
        <v>4.5999999999999999E-2</v>
      </c>
      <c r="K34" s="17">
        <v>4.5999999999999999E-2</v>
      </c>
      <c r="L34" s="200">
        <v>4.5999999999999999E-2</v>
      </c>
      <c r="M34" s="18">
        <v>90287.7</v>
      </c>
      <c r="N34" s="19">
        <v>5.7009999999999996</v>
      </c>
      <c r="O34" s="19">
        <v>0.115</v>
      </c>
      <c r="P34" s="19">
        <v>1.6E-2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f>2352/100</f>
        <v>23.52</v>
      </c>
      <c r="E35" s="22">
        <v>0.65</v>
      </c>
      <c r="F35" s="22">
        <v>0.57999999999999996</v>
      </c>
      <c r="G35" s="22">
        <v>0.68</v>
      </c>
      <c r="H35" s="23">
        <v>0.61</v>
      </c>
      <c r="I35" s="201">
        <v>6.0999999999999999E-2</v>
      </c>
      <c r="J35" s="24">
        <v>6.0999999999999999E-2</v>
      </c>
      <c r="K35" s="24">
        <v>6.0999999999999999E-2</v>
      </c>
      <c r="L35" s="202">
        <v>6.0999999999999999E-2</v>
      </c>
      <c r="M35" s="25">
        <v>90287.7</v>
      </c>
      <c r="N35" s="26">
        <v>7.234</v>
      </c>
      <c r="O35" s="26">
        <v>0.15</v>
      </c>
      <c r="P35" s="26">
        <v>1.7000000000000001E-2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f>3756/100</f>
        <v>37.56</v>
      </c>
      <c r="E36" s="22">
        <v>0.87</v>
      </c>
      <c r="F36" s="22">
        <v>0.71</v>
      </c>
      <c r="G36" s="22">
        <v>0.98</v>
      </c>
      <c r="H36" s="23">
        <v>0.78</v>
      </c>
      <c r="I36" s="201">
        <v>9.1999999999999998E-2</v>
      </c>
      <c r="J36" s="24">
        <v>9.1999999999999998E-2</v>
      </c>
      <c r="K36" s="24">
        <v>9.1999999999999998E-2</v>
      </c>
      <c r="L36" s="202">
        <v>9.1999999999999998E-2</v>
      </c>
      <c r="M36" s="25">
        <v>13414.17</v>
      </c>
      <c r="N36" s="26">
        <v>6.3769999999999998</v>
      </c>
      <c r="O36" s="26">
        <v>0.17399999999999999</v>
      </c>
      <c r="P36" s="26">
        <v>1.7000000000000001E-2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f>4272/100</f>
        <v>42.72</v>
      </c>
      <c r="E37" s="22">
        <v>1.39</v>
      </c>
      <c r="F37" s="22">
        <v>1.35</v>
      </c>
      <c r="G37" s="22">
        <v>1.39</v>
      </c>
      <c r="H37" s="23">
        <v>1.35</v>
      </c>
      <c r="I37" s="201">
        <v>0.186</v>
      </c>
      <c r="J37" s="24">
        <v>0.186</v>
      </c>
      <c r="K37" s="24">
        <v>0.186</v>
      </c>
      <c r="L37" s="202">
        <v>0.186</v>
      </c>
      <c r="M37" s="25">
        <v>825.49</v>
      </c>
      <c r="N37" s="26">
        <v>6.7249999999999996</v>
      </c>
      <c r="O37" s="26">
        <v>0.26</v>
      </c>
      <c r="P37" s="26">
        <v>1.7000000000000001E-2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f>4128/100</f>
        <v>41.28</v>
      </c>
      <c r="E38" s="22">
        <v>3.1</v>
      </c>
      <c r="F38" s="22">
        <v>2.95</v>
      </c>
      <c r="G38" s="22">
        <v>3.29</v>
      </c>
      <c r="H38" s="23">
        <v>3.02</v>
      </c>
      <c r="I38" s="201">
        <v>0.245</v>
      </c>
      <c r="J38" s="24">
        <v>0.245</v>
      </c>
      <c r="K38" s="24">
        <v>0.245</v>
      </c>
      <c r="L38" s="202">
        <v>0.245</v>
      </c>
      <c r="M38" s="25">
        <v>28.38</v>
      </c>
      <c r="N38" s="26">
        <v>6.9660000000000002</v>
      </c>
      <c r="O38" s="26">
        <v>0.39</v>
      </c>
      <c r="P38" s="26">
        <v>4.5999999999999999E-2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30</v>
      </c>
      <c r="E39" s="22">
        <v>4.42</v>
      </c>
      <c r="F39" s="22">
        <v>4.42</v>
      </c>
      <c r="G39" s="22">
        <v>4.42</v>
      </c>
      <c r="H39" s="23">
        <v>4.42</v>
      </c>
      <c r="I39" s="201">
        <v>0.245</v>
      </c>
      <c r="J39" s="24">
        <v>0.245</v>
      </c>
      <c r="K39" s="24">
        <v>0.245</v>
      </c>
      <c r="L39" s="202">
        <v>0.245</v>
      </c>
      <c r="M39" s="25">
        <v>28.38</v>
      </c>
      <c r="N39" s="26">
        <v>4.9020000000000001</v>
      </c>
      <c r="O39" s="26">
        <v>0.69</v>
      </c>
      <c r="P39" s="26">
        <v>4.5999999999999999E-2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2.4700000000000002</v>
      </c>
      <c r="F40" s="22">
        <v>2.4700000000000002</v>
      </c>
      <c r="G40" s="22">
        <v>2.4700000000000002</v>
      </c>
      <c r="H40" s="23">
        <v>2.4700000000000002</v>
      </c>
      <c r="I40" s="201">
        <v>0.245</v>
      </c>
      <c r="J40" s="24">
        <v>0.245</v>
      </c>
      <c r="K40" s="24">
        <v>0.245</v>
      </c>
      <c r="L40" s="202">
        <v>0.245</v>
      </c>
      <c r="M40" s="25">
        <v>28.38</v>
      </c>
      <c r="N40" s="26">
        <v>0</v>
      </c>
      <c r="O40" s="26">
        <v>0.41899999999999998</v>
      </c>
      <c r="P40" s="26">
        <v>4.5999999999999999E-2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f>3000/100</f>
        <v>30</v>
      </c>
      <c r="E41" s="22">
        <v>0.8</v>
      </c>
      <c r="F41" s="22">
        <v>0.67</v>
      </c>
      <c r="G41" s="22">
        <v>0.8</v>
      </c>
      <c r="H41" s="23">
        <v>0.67</v>
      </c>
      <c r="I41" s="201">
        <v>0.05</v>
      </c>
      <c r="J41" s="24">
        <v>0.05</v>
      </c>
      <c r="K41" s="24">
        <v>0.05</v>
      </c>
      <c r="L41" s="202">
        <v>0.05</v>
      </c>
      <c r="M41" s="25">
        <v>90287.7</v>
      </c>
      <c r="N41" s="26">
        <v>7.234</v>
      </c>
      <c r="O41" s="26">
        <v>0.15</v>
      </c>
      <c r="P41" s="26">
        <v>1.7000000000000001E-2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f>3540/100</f>
        <v>35.4</v>
      </c>
      <c r="E42" s="22">
        <v>1.33</v>
      </c>
      <c r="F42" s="22">
        <v>0.89</v>
      </c>
      <c r="G42" s="22">
        <v>1.33</v>
      </c>
      <c r="H42" s="23">
        <v>0.89</v>
      </c>
      <c r="I42" s="201">
        <v>7.0000000000000007E-2</v>
      </c>
      <c r="J42" s="24">
        <v>7.0000000000000007E-2</v>
      </c>
      <c r="K42" s="24">
        <v>7.0000000000000007E-2</v>
      </c>
      <c r="L42" s="202">
        <v>7.0000000000000007E-2</v>
      </c>
      <c r="M42" s="25">
        <v>13414.17</v>
      </c>
      <c r="N42" s="26">
        <v>6.3769999999999998</v>
      </c>
      <c r="O42" s="26">
        <v>0.17399999999999999</v>
      </c>
      <c r="P42" s="26">
        <v>1.7000000000000001E-2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f>3780/100</f>
        <v>37.799999999999997</v>
      </c>
      <c r="E43" s="22">
        <v>1.64</v>
      </c>
      <c r="F43" s="22">
        <v>0.91</v>
      </c>
      <c r="G43" s="22">
        <v>1.64</v>
      </c>
      <c r="H43" s="23">
        <v>0.91</v>
      </c>
      <c r="I43" s="201">
        <v>0.12</v>
      </c>
      <c r="J43" s="24">
        <v>0.12</v>
      </c>
      <c r="K43" s="24">
        <v>0.12</v>
      </c>
      <c r="L43" s="202">
        <v>0.12</v>
      </c>
      <c r="M43" s="25">
        <v>825.49</v>
      </c>
      <c r="N43" s="26">
        <v>6.7249999999999996</v>
      </c>
      <c r="O43" s="26">
        <v>0.26</v>
      </c>
      <c r="P43" s="26">
        <v>1.7000000000000001E-2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f>3690/100</f>
        <v>36.9</v>
      </c>
      <c r="E44" s="22">
        <v>2.12</v>
      </c>
      <c r="F44" s="22">
        <v>1.18</v>
      </c>
      <c r="G44" s="22">
        <v>2.12</v>
      </c>
      <c r="H44" s="23">
        <v>1.18</v>
      </c>
      <c r="I44" s="201">
        <v>0.2</v>
      </c>
      <c r="J44" s="24">
        <v>0.2</v>
      </c>
      <c r="K44" s="24">
        <v>0.2</v>
      </c>
      <c r="L44" s="202">
        <v>0.2</v>
      </c>
      <c r="M44" s="25">
        <v>28.38</v>
      </c>
      <c r="N44" s="26">
        <v>6.9660000000000002</v>
      </c>
      <c r="O44" s="26">
        <v>0.39</v>
      </c>
      <c r="P44" s="26">
        <v>4.5999999999999999E-2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30</v>
      </c>
      <c r="E45" s="22">
        <v>3.46</v>
      </c>
      <c r="F45" s="22">
        <v>3.46</v>
      </c>
      <c r="G45" s="22">
        <v>3.46</v>
      </c>
      <c r="H45" s="23">
        <v>3.46</v>
      </c>
      <c r="I45" s="201">
        <v>0.2</v>
      </c>
      <c r="J45" s="24">
        <v>0.2</v>
      </c>
      <c r="K45" s="24">
        <v>0.2</v>
      </c>
      <c r="L45" s="202">
        <v>0.2</v>
      </c>
      <c r="M45" s="25">
        <v>28.38</v>
      </c>
      <c r="N45" s="26">
        <v>4.9020000000000001</v>
      </c>
      <c r="O45" s="26">
        <v>0.69</v>
      </c>
      <c r="P45" s="26">
        <v>4.5999999999999999E-2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2.9</v>
      </c>
      <c r="F46" s="29">
        <v>2.9</v>
      </c>
      <c r="G46" s="29">
        <v>2.9</v>
      </c>
      <c r="H46" s="30">
        <v>2.9</v>
      </c>
      <c r="I46" s="205">
        <v>0.2</v>
      </c>
      <c r="J46" s="31">
        <v>0.2</v>
      </c>
      <c r="K46" s="31">
        <v>0.2</v>
      </c>
      <c r="L46" s="204">
        <v>0.2</v>
      </c>
      <c r="M46" s="32">
        <v>28.38</v>
      </c>
      <c r="N46" s="33">
        <v>0</v>
      </c>
      <c r="O46" s="33">
        <v>0.41899999999999998</v>
      </c>
      <c r="P46" s="33">
        <v>4.5999999999999999E-2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f>2520/100</f>
        <v>25.2</v>
      </c>
      <c r="E47" s="22">
        <v>0.37</v>
      </c>
      <c r="F47" s="22">
        <v>0.28000000000000003</v>
      </c>
      <c r="G47" s="22">
        <v>0.37</v>
      </c>
      <c r="H47" s="23">
        <v>0.28000000000000003</v>
      </c>
      <c r="I47" s="24">
        <v>0.107</v>
      </c>
      <c r="J47" s="24">
        <v>0.107</v>
      </c>
      <c r="K47" s="24">
        <v>0.107</v>
      </c>
      <c r="L47" s="24">
        <v>0.107</v>
      </c>
      <c r="M47" s="25">
        <v>90287.7</v>
      </c>
      <c r="N47" s="26">
        <v>5.7009999999999996</v>
      </c>
      <c r="O47" s="26">
        <v>0.115</v>
      </c>
      <c r="P47" s="26">
        <v>1.6E-2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f>3072/100</f>
        <v>30.72</v>
      </c>
      <c r="E48" s="22">
        <v>0.7</v>
      </c>
      <c r="F48" s="22">
        <v>0.55000000000000004</v>
      </c>
      <c r="G48" s="22">
        <v>0.7</v>
      </c>
      <c r="H48" s="23">
        <v>0.55000000000000004</v>
      </c>
      <c r="I48" s="24">
        <v>0.108</v>
      </c>
      <c r="J48" s="24">
        <v>0.108</v>
      </c>
      <c r="K48" s="24">
        <v>0.108</v>
      </c>
      <c r="L48" s="24">
        <v>0.108</v>
      </c>
      <c r="M48" s="25">
        <v>90287.7</v>
      </c>
      <c r="N48" s="26">
        <v>7.234</v>
      </c>
      <c r="O48" s="26">
        <v>0.15</v>
      </c>
      <c r="P48" s="26">
        <v>1.7000000000000001E-2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f>3480/100</f>
        <v>34.799999999999997</v>
      </c>
      <c r="E49" s="22">
        <v>0.96</v>
      </c>
      <c r="F49" s="22">
        <v>0.78</v>
      </c>
      <c r="G49" s="22">
        <v>0.96</v>
      </c>
      <c r="H49" s="23">
        <v>0.78</v>
      </c>
      <c r="I49" s="24">
        <v>0.11</v>
      </c>
      <c r="J49" s="24">
        <v>0.11</v>
      </c>
      <c r="K49" s="24">
        <v>0.11</v>
      </c>
      <c r="L49" s="24">
        <v>0.11</v>
      </c>
      <c r="M49" s="25">
        <v>13414.17</v>
      </c>
      <c r="N49" s="26">
        <v>6.3769999999999998</v>
      </c>
      <c r="O49" s="26">
        <v>0.17399999999999999</v>
      </c>
      <c r="P49" s="26">
        <v>1.7000000000000001E-2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f>3660/100</f>
        <v>36.6</v>
      </c>
      <c r="E50" s="22">
        <v>1.62</v>
      </c>
      <c r="F50" s="22">
        <v>1.36</v>
      </c>
      <c r="G50" s="22">
        <v>1.62</v>
      </c>
      <c r="H50" s="23">
        <v>1.36</v>
      </c>
      <c r="I50" s="24">
        <v>0.15</v>
      </c>
      <c r="J50" s="24">
        <v>0.15</v>
      </c>
      <c r="K50" s="24">
        <v>0.15</v>
      </c>
      <c r="L50" s="24">
        <v>0.15</v>
      </c>
      <c r="M50" s="25">
        <v>825.49</v>
      </c>
      <c r="N50" s="26">
        <v>6.7249999999999996</v>
      </c>
      <c r="O50" s="26">
        <v>0.26</v>
      </c>
      <c r="P50" s="26">
        <v>1.7000000000000001E-2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f>3984/100</f>
        <v>39.840000000000003</v>
      </c>
      <c r="E51" s="22">
        <v>2.1</v>
      </c>
      <c r="F51" s="22">
        <v>2.1</v>
      </c>
      <c r="G51" s="22">
        <v>2.1</v>
      </c>
      <c r="H51" s="23">
        <v>2.1</v>
      </c>
      <c r="I51" s="24">
        <v>0.17899999999999999</v>
      </c>
      <c r="J51" s="24">
        <v>0.17899999999999999</v>
      </c>
      <c r="K51" s="24">
        <v>0.17899999999999999</v>
      </c>
      <c r="L51" s="24">
        <v>0.17899999999999999</v>
      </c>
      <c r="M51" s="25">
        <v>28.38</v>
      </c>
      <c r="N51" s="26">
        <v>6.9660000000000002</v>
      </c>
      <c r="O51" s="26">
        <v>0.39</v>
      </c>
      <c r="P51" s="26">
        <v>4.5999999999999999E-2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30</v>
      </c>
      <c r="E52" s="22">
        <v>3.87</v>
      </c>
      <c r="F52" s="22">
        <v>3.87</v>
      </c>
      <c r="G52" s="22">
        <v>3.87</v>
      </c>
      <c r="H52" s="23">
        <v>3.87</v>
      </c>
      <c r="I52" s="24">
        <v>0.17899999999999999</v>
      </c>
      <c r="J52" s="24">
        <v>0.17899999999999999</v>
      </c>
      <c r="K52" s="24">
        <v>0.17899999999999999</v>
      </c>
      <c r="L52" s="24">
        <v>0.17899999999999999</v>
      </c>
      <c r="M52" s="25">
        <v>28.38</v>
      </c>
      <c r="N52" s="26">
        <v>4.9020000000000001</v>
      </c>
      <c r="O52" s="26">
        <v>0.69</v>
      </c>
      <c r="P52" s="26">
        <v>4.5999999999999999E-2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2.68</v>
      </c>
      <c r="F53" s="22">
        <v>1.57</v>
      </c>
      <c r="G53" s="22">
        <v>2.68</v>
      </c>
      <c r="H53" s="23">
        <v>1.57</v>
      </c>
      <c r="I53" s="24">
        <v>0.17899999999999999</v>
      </c>
      <c r="J53" s="24">
        <v>0.17899999999999999</v>
      </c>
      <c r="K53" s="24">
        <v>0.17899999999999999</v>
      </c>
      <c r="L53" s="24">
        <v>0.17899999999999999</v>
      </c>
      <c r="M53" s="25">
        <v>28.38</v>
      </c>
      <c r="N53" s="26">
        <v>0</v>
      </c>
      <c r="O53" s="26">
        <v>0.41899999999999998</v>
      </c>
      <c r="P53" s="26">
        <v>4.5999999999999999E-2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f>2472/100</f>
        <v>24.72</v>
      </c>
      <c r="E54" s="15">
        <v>0.45</v>
      </c>
      <c r="F54" s="15">
        <v>0.45</v>
      </c>
      <c r="G54" s="15">
        <v>0.45</v>
      </c>
      <c r="H54" s="16">
        <v>0.45</v>
      </c>
      <c r="I54" s="17">
        <v>6.3E-2</v>
      </c>
      <c r="J54" s="17">
        <v>6.3E-2</v>
      </c>
      <c r="K54" s="17">
        <v>6.3E-2</v>
      </c>
      <c r="L54" s="17">
        <v>6.3E-2</v>
      </c>
      <c r="M54" s="18">
        <v>90287.7</v>
      </c>
      <c r="N54" s="19">
        <v>5.7009999999999996</v>
      </c>
      <c r="O54" s="19">
        <v>0.115</v>
      </c>
      <c r="P54" s="19">
        <v>1.6E-2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f>3180/100</f>
        <v>31.8</v>
      </c>
      <c r="E55" s="22">
        <v>0.88</v>
      </c>
      <c r="F55" s="22">
        <v>0.88</v>
      </c>
      <c r="G55" s="22">
        <v>0.88</v>
      </c>
      <c r="H55" s="23">
        <v>0.88</v>
      </c>
      <c r="I55" s="24">
        <v>6.9000000000000006E-2</v>
      </c>
      <c r="J55" s="24">
        <v>6.9000000000000006E-2</v>
      </c>
      <c r="K55" s="24">
        <v>6.9000000000000006E-2</v>
      </c>
      <c r="L55" s="24">
        <v>6.9000000000000006E-2</v>
      </c>
      <c r="M55" s="25">
        <v>90287.7</v>
      </c>
      <c r="N55" s="26">
        <v>7.234</v>
      </c>
      <c r="O55" s="26">
        <v>0.15</v>
      </c>
      <c r="P55" s="26">
        <v>1.7000000000000001E-2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f>3996/100</f>
        <v>39.96</v>
      </c>
      <c r="E56" s="22">
        <v>1.3</v>
      </c>
      <c r="F56" s="22">
        <v>1.3</v>
      </c>
      <c r="G56" s="22">
        <v>1.3</v>
      </c>
      <c r="H56" s="23">
        <v>1.3</v>
      </c>
      <c r="I56" s="24">
        <v>7.4999999999999997E-2</v>
      </c>
      <c r="J56" s="24">
        <v>7.4999999999999997E-2</v>
      </c>
      <c r="K56" s="24">
        <v>7.4999999999999997E-2</v>
      </c>
      <c r="L56" s="24">
        <v>7.4999999999999997E-2</v>
      </c>
      <c r="M56" s="25">
        <v>13414.17</v>
      </c>
      <c r="N56" s="26">
        <v>6.3769999999999998</v>
      </c>
      <c r="O56" s="26">
        <v>0.17399999999999999</v>
      </c>
      <c r="P56" s="26">
        <v>1.7000000000000001E-2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f>4104/100</f>
        <v>41.04</v>
      </c>
      <c r="E57" s="22">
        <v>2.2599999999999998</v>
      </c>
      <c r="F57" s="22">
        <v>1.45</v>
      </c>
      <c r="G57" s="22">
        <v>2.2599999999999998</v>
      </c>
      <c r="H57" s="23">
        <v>1.45</v>
      </c>
      <c r="I57" s="24">
        <v>0.14699999999999999</v>
      </c>
      <c r="J57" s="24">
        <v>0.14699999999999999</v>
      </c>
      <c r="K57" s="24">
        <v>0.14699999999999999</v>
      </c>
      <c r="L57" s="24">
        <v>0.14699999999999999</v>
      </c>
      <c r="M57" s="25">
        <v>825.49</v>
      </c>
      <c r="N57" s="26">
        <v>6.7249999999999996</v>
      </c>
      <c r="O57" s="26">
        <v>0.26</v>
      </c>
      <c r="P57" s="26">
        <v>1.7000000000000001E-2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2.0699999999999998</v>
      </c>
      <c r="F58" s="22">
        <v>1.39</v>
      </c>
      <c r="G58" s="22">
        <v>2.0699999999999998</v>
      </c>
      <c r="H58" s="23">
        <v>1.39</v>
      </c>
      <c r="I58" s="24">
        <v>0.14699999999999999</v>
      </c>
      <c r="J58" s="24">
        <v>0.14699999999999999</v>
      </c>
      <c r="K58" s="24">
        <v>0.14699999999999999</v>
      </c>
      <c r="L58" s="24">
        <v>0.14699999999999999</v>
      </c>
      <c r="M58" s="25">
        <v>825.49</v>
      </c>
      <c r="N58" s="26">
        <v>0</v>
      </c>
      <c r="O58" s="26">
        <v>0.26</v>
      </c>
      <c r="P58" s="26">
        <v>1.7000000000000001E-2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f>4368/100</f>
        <v>43.68</v>
      </c>
      <c r="E59" s="22">
        <v>3.84</v>
      </c>
      <c r="F59" s="22">
        <v>3.1</v>
      </c>
      <c r="G59" s="22">
        <v>3.84</v>
      </c>
      <c r="H59" s="23">
        <v>3.1</v>
      </c>
      <c r="I59" s="24">
        <v>0.248</v>
      </c>
      <c r="J59" s="24">
        <v>0.248</v>
      </c>
      <c r="K59" s="24">
        <v>0.248</v>
      </c>
      <c r="L59" s="24">
        <v>0.248</v>
      </c>
      <c r="M59" s="25">
        <v>28.38</v>
      </c>
      <c r="N59" s="26">
        <v>6.9660000000000002</v>
      </c>
      <c r="O59" s="26">
        <v>0.39</v>
      </c>
      <c r="P59" s="26">
        <v>4.5999999999999999E-2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30</v>
      </c>
      <c r="E60" s="22">
        <v>5.0599999999999996</v>
      </c>
      <c r="F60" s="22">
        <v>5.0599999999999996</v>
      </c>
      <c r="G60" s="22">
        <v>5.0599999999999996</v>
      </c>
      <c r="H60" s="23">
        <v>5.0599999999999996</v>
      </c>
      <c r="I60" s="24">
        <v>0.248</v>
      </c>
      <c r="J60" s="24">
        <v>0.248</v>
      </c>
      <c r="K60" s="24">
        <v>0.248</v>
      </c>
      <c r="L60" s="24">
        <v>0.248</v>
      </c>
      <c r="M60" s="25">
        <v>28.38</v>
      </c>
      <c r="N60" s="26">
        <v>4.9020000000000001</v>
      </c>
      <c r="O60" s="26">
        <v>0.69</v>
      </c>
      <c r="P60" s="26">
        <v>4.5999999999999999E-2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4.09</v>
      </c>
      <c r="F61" s="22">
        <v>2.37</v>
      </c>
      <c r="G61" s="22">
        <v>4.09</v>
      </c>
      <c r="H61" s="23">
        <v>2.37</v>
      </c>
      <c r="I61" s="24">
        <v>0.248</v>
      </c>
      <c r="J61" s="24">
        <v>0.248</v>
      </c>
      <c r="K61" s="24">
        <v>0.248</v>
      </c>
      <c r="L61" s="24">
        <v>0.248</v>
      </c>
      <c r="M61" s="25">
        <v>28.38</v>
      </c>
      <c r="N61" s="26">
        <v>0</v>
      </c>
      <c r="O61" s="26">
        <v>0.41899999999999998</v>
      </c>
      <c r="P61" s="26">
        <v>4.5999999999999999E-2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30</v>
      </c>
      <c r="E62" s="22">
        <v>5.7</v>
      </c>
      <c r="F62" s="22">
        <v>2.87</v>
      </c>
      <c r="G62" s="22">
        <v>5.7</v>
      </c>
      <c r="H62" s="23">
        <v>2.87</v>
      </c>
      <c r="I62" s="24">
        <v>0.248</v>
      </c>
      <c r="J62" s="24">
        <v>0.248</v>
      </c>
      <c r="K62" s="24">
        <v>0.248</v>
      </c>
      <c r="L62" s="24">
        <v>0.248</v>
      </c>
      <c r="M62" s="25">
        <v>28.38</v>
      </c>
      <c r="N62" s="26">
        <v>4.9020000000000001</v>
      </c>
      <c r="O62" s="26">
        <v>0.69</v>
      </c>
      <c r="P62" s="26">
        <v>4.5999999999999999E-2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f>2736/100</f>
        <v>27.36</v>
      </c>
      <c r="E63" s="22">
        <v>0.89</v>
      </c>
      <c r="F63" s="22">
        <v>0.89</v>
      </c>
      <c r="G63" s="22">
        <v>0.89</v>
      </c>
      <c r="H63" s="23">
        <v>0.89</v>
      </c>
      <c r="I63" s="24">
        <v>0.113</v>
      </c>
      <c r="J63" s="24">
        <v>0.113</v>
      </c>
      <c r="K63" s="24">
        <v>0.113</v>
      </c>
      <c r="L63" s="24">
        <v>0.113</v>
      </c>
      <c r="M63" s="25">
        <v>13414.17</v>
      </c>
      <c r="N63" s="26">
        <v>6.3769999999999998</v>
      </c>
      <c r="O63" s="26">
        <v>0.17399999999999999</v>
      </c>
      <c r="P63" s="26">
        <v>1.7000000000000001E-2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f>2904/100</f>
        <v>29.04</v>
      </c>
      <c r="E64" s="22">
        <v>1.88</v>
      </c>
      <c r="F64" s="22">
        <v>1.1399999999999999</v>
      </c>
      <c r="G64" s="22">
        <v>1.88</v>
      </c>
      <c r="H64" s="23">
        <v>1.1399999999999999</v>
      </c>
      <c r="I64" s="24">
        <v>0.14699999999999999</v>
      </c>
      <c r="J64" s="24">
        <v>0.14699999999999999</v>
      </c>
      <c r="K64" s="24">
        <v>0.14699999999999999</v>
      </c>
      <c r="L64" s="24">
        <v>0.14699999999999999</v>
      </c>
      <c r="M64" s="25">
        <v>825.49</v>
      </c>
      <c r="N64" s="26">
        <v>6.7249999999999996</v>
      </c>
      <c r="O64" s="26">
        <v>0.26</v>
      </c>
      <c r="P64" s="26">
        <v>1.7000000000000001E-2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f>3240/100</f>
        <v>32.4</v>
      </c>
      <c r="E65" s="22">
        <v>3.35</v>
      </c>
      <c r="F65" s="22">
        <v>2.5</v>
      </c>
      <c r="G65" s="22">
        <v>3.35</v>
      </c>
      <c r="H65" s="23">
        <v>2.5</v>
      </c>
      <c r="I65" s="24">
        <v>0.3</v>
      </c>
      <c r="J65" s="24">
        <v>0.3</v>
      </c>
      <c r="K65" s="24">
        <v>0.3</v>
      </c>
      <c r="L65" s="24">
        <v>0.3</v>
      </c>
      <c r="M65" s="25">
        <v>28.38</v>
      </c>
      <c r="N65" s="26">
        <v>6.9660000000000002</v>
      </c>
      <c r="O65" s="26">
        <v>0.39</v>
      </c>
      <c r="P65" s="26">
        <v>4.5999999999999999E-2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30</v>
      </c>
      <c r="E66" s="22">
        <v>3.39</v>
      </c>
      <c r="F66" s="22">
        <v>3.39</v>
      </c>
      <c r="G66" s="22">
        <v>3.39</v>
      </c>
      <c r="H66" s="23">
        <v>3.39</v>
      </c>
      <c r="I66" s="24">
        <v>0.3</v>
      </c>
      <c r="J66" s="24">
        <v>0.3</v>
      </c>
      <c r="K66" s="24">
        <v>0.3</v>
      </c>
      <c r="L66" s="24">
        <v>0.3</v>
      </c>
      <c r="M66" s="25">
        <v>28.38</v>
      </c>
      <c r="N66" s="26">
        <v>4.9020000000000001</v>
      </c>
      <c r="O66" s="26">
        <v>0.69</v>
      </c>
      <c r="P66" s="26">
        <v>4.5999999999999999E-2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3.21</v>
      </c>
      <c r="F67" s="22">
        <v>2.04</v>
      </c>
      <c r="G67" s="22">
        <v>3.21</v>
      </c>
      <c r="H67" s="23">
        <v>2.04</v>
      </c>
      <c r="I67" s="24">
        <v>0.3</v>
      </c>
      <c r="J67" s="24">
        <v>0.3</v>
      </c>
      <c r="K67" s="24">
        <v>0.3</v>
      </c>
      <c r="L67" s="24">
        <v>0.3</v>
      </c>
      <c r="M67" s="25">
        <v>28.38</v>
      </c>
      <c r="N67" s="26">
        <v>0</v>
      </c>
      <c r="O67" s="26">
        <v>0.41899999999999998</v>
      </c>
      <c r="P67" s="26">
        <v>4.5999999999999999E-2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30</v>
      </c>
      <c r="E68" s="29">
        <v>3.94</v>
      </c>
      <c r="F68" s="29">
        <v>1.91</v>
      </c>
      <c r="G68" s="29">
        <v>3.94</v>
      </c>
      <c r="H68" s="30">
        <v>1.91</v>
      </c>
      <c r="I68" s="24">
        <v>0.3</v>
      </c>
      <c r="J68" s="24">
        <v>0.3</v>
      </c>
      <c r="K68" s="24">
        <v>0.3</v>
      </c>
      <c r="L68" s="24">
        <v>0.3</v>
      </c>
      <c r="M68" s="32">
        <v>28.38</v>
      </c>
      <c r="N68" s="33">
        <v>4.9020000000000001</v>
      </c>
      <c r="O68" s="33">
        <v>0.69</v>
      </c>
      <c r="P68" s="33">
        <v>4.5999999999999999E-2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f>2424/100</f>
        <v>24.24</v>
      </c>
      <c r="E69" s="15">
        <v>0.39</v>
      </c>
      <c r="F69" s="15">
        <v>0.27</v>
      </c>
      <c r="G69" s="15">
        <v>0.39</v>
      </c>
      <c r="H69" s="16">
        <v>0.27</v>
      </c>
      <c r="I69" s="17">
        <v>7.4999999999999997E-2</v>
      </c>
      <c r="J69" s="17">
        <v>7.4999999999999997E-2</v>
      </c>
      <c r="K69" s="17">
        <v>7.4999999999999997E-2</v>
      </c>
      <c r="L69" s="17">
        <v>7.4999999999999997E-2</v>
      </c>
      <c r="M69" s="18">
        <v>90287.7</v>
      </c>
      <c r="N69" s="19">
        <v>5.7009999999999996</v>
      </c>
      <c r="O69" s="19">
        <v>0.115</v>
      </c>
      <c r="P69" s="19">
        <v>1.6E-2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f>3168/100</f>
        <v>31.68</v>
      </c>
      <c r="E70" s="22">
        <v>0.53</v>
      </c>
      <c r="F70" s="22">
        <v>0.35</v>
      </c>
      <c r="G70" s="22">
        <v>0.53</v>
      </c>
      <c r="H70" s="23">
        <v>0.35</v>
      </c>
      <c r="I70" s="24">
        <v>0.122</v>
      </c>
      <c r="J70" s="24">
        <v>0.122</v>
      </c>
      <c r="K70" s="24">
        <v>0.122</v>
      </c>
      <c r="L70" s="24">
        <v>0.122</v>
      </c>
      <c r="M70" s="25">
        <v>90287.7</v>
      </c>
      <c r="N70" s="26">
        <v>7.234</v>
      </c>
      <c r="O70" s="26">
        <v>0.15</v>
      </c>
      <c r="P70" s="26">
        <v>1.7000000000000001E-2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f>3864/100</f>
        <v>38.64</v>
      </c>
      <c r="E71" s="22">
        <v>1.04</v>
      </c>
      <c r="F71" s="22">
        <v>0.76</v>
      </c>
      <c r="G71" s="22">
        <v>1.04</v>
      </c>
      <c r="H71" s="23">
        <v>0.76</v>
      </c>
      <c r="I71" s="24">
        <v>0.14899999999999999</v>
      </c>
      <c r="J71" s="24">
        <v>0.14899999999999999</v>
      </c>
      <c r="K71" s="24">
        <v>0.14899999999999999</v>
      </c>
      <c r="L71" s="24">
        <v>0.14899999999999999</v>
      </c>
      <c r="M71" s="25">
        <v>13414.17</v>
      </c>
      <c r="N71" s="26">
        <v>6.3769999999999998</v>
      </c>
      <c r="O71" s="26">
        <v>0.17399999999999999</v>
      </c>
      <c r="P71" s="26">
        <v>1.7000000000000001E-2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f>3912/100</f>
        <v>39.119999999999997</v>
      </c>
      <c r="E72" s="22">
        <v>1.73</v>
      </c>
      <c r="F72" s="22">
        <v>1.24</v>
      </c>
      <c r="G72" s="22">
        <v>1.73</v>
      </c>
      <c r="H72" s="23">
        <v>1.24</v>
      </c>
      <c r="I72" s="24">
        <v>0.214</v>
      </c>
      <c r="J72" s="24">
        <v>0.214</v>
      </c>
      <c r="K72" s="24">
        <v>0.214</v>
      </c>
      <c r="L72" s="24">
        <v>0.214</v>
      </c>
      <c r="M72" s="25">
        <v>825.49</v>
      </c>
      <c r="N72" s="26">
        <v>6.7249999999999996</v>
      </c>
      <c r="O72" s="26">
        <v>0.26</v>
      </c>
      <c r="P72" s="26">
        <v>1.7000000000000001E-2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f>3840/100</f>
        <v>38.4</v>
      </c>
      <c r="E73" s="22">
        <v>2.19</v>
      </c>
      <c r="F73" s="22">
        <v>1.56</v>
      </c>
      <c r="G73" s="22">
        <v>2.19</v>
      </c>
      <c r="H73" s="23">
        <v>1.56</v>
      </c>
      <c r="I73" s="24">
        <v>0.26800000000000002</v>
      </c>
      <c r="J73" s="24">
        <v>0.26800000000000002</v>
      </c>
      <c r="K73" s="24">
        <v>0.26800000000000002</v>
      </c>
      <c r="L73" s="24">
        <v>0.26800000000000002</v>
      </c>
      <c r="M73" s="25">
        <v>28.38</v>
      </c>
      <c r="N73" s="26">
        <v>6.9660000000000002</v>
      </c>
      <c r="O73" s="26">
        <v>0.39</v>
      </c>
      <c r="P73" s="26">
        <v>4.5999999999999999E-2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30</v>
      </c>
      <c r="E74" s="22">
        <v>3.69</v>
      </c>
      <c r="F74" s="22">
        <v>3.69</v>
      </c>
      <c r="G74" s="22">
        <v>3.69</v>
      </c>
      <c r="H74" s="23">
        <v>3.69</v>
      </c>
      <c r="I74" s="24">
        <v>0.26800000000000002</v>
      </c>
      <c r="J74" s="24">
        <v>0.26800000000000002</v>
      </c>
      <c r="K74" s="24">
        <v>0.26800000000000002</v>
      </c>
      <c r="L74" s="24">
        <v>0.26800000000000002</v>
      </c>
      <c r="M74" s="25">
        <v>28.38</v>
      </c>
      <c r="N74" s="26">
        <v>4.9020000000000001</v>
      </c>
      <c r="O74" s="26">
        <v>0.69</v>
      </c>
      <c r="P74" s="26">
        <v>4.5999999999999999E-2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4.16</v>
      </c>
      <c r="F75" s="22">
        <v>2.9</v>
      </c>
      <c r="G75" s="22">
        <v>4.16</v>
      </c>
      <c r="H75" s="23">
        <v>2.9</v>
      </c>
      <c r="I75" s="24">
        <v>0.26800000000000002</v>
      </c>
      <c r="J75" s="24">
        <v>0.26800000000000002</v>
      </c>
      <c r="K75" s="24">
        <v>0.26800000000000002</v>
      </c>
      <c r="L75" s="24">
        <v>0.26800000000000002</v>
      </c>
      <c r="M75" s="25">
        <v>28.38</v>
      </c>
      <c r="N75" s="26">
        <v>0</v>
      </c>
      <c r="O75" s="26">
        <v>0.41899999999999998</v>
      </c>
      <c r="P75" s="26">
        <v>4.5999999999999999E-2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30</v>
      </c>
      <c r="E76" s="22">
        <v>4.29</v>
      </c>
      <c r="F76" s="22">
        <v>2.5499999999999998</v>
      </c>
      <c r="G76" s="22">
        <v>4.29</v>
      </c>
      <c r="H76" s="23">
        <v>2.5499999999999998</v>
      </c>
      <c r="I76" s="24">
        <v>0.26800000000000002</v>
      </c>
      <c r="J76" s="24">
        <v>0.26800000000000002</v>
      </c>
      <c r="K76" s="24">
        <v>0.26800000000000002</v>
      </c>
      <c r="L76" s="24">
        <v>0.26800000000000002</v>
      </c>
      <c r="M76" s="25">
        <v>28.38</v>
      </c>
      <c r="N76" s="26">
        <v>4.9020000000000001</v>
      </c>
      <c r="O76" s="26">
        <v>0.69</v>
      </c>
      <c r="P76" s="26">
        <v>4.5999999999999999E-2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f>2172/100</f>
        <v>21.72</v>
      </c>
      <c r="E77" s="22">
        <v>1.25</v>
      </c>
      <c r="F77" s="22">
        <v>0.92</v>
      </c>
      <c r="G77" s="22">
        <v>1.25</v>
      </c>
      <c r="H77" s="23">
        <v>0.92</v>
      </c>
      <c r="I77" s="24">
        <v>8.1000000000000003E-2</v>
      </c>
      <c r="J77" s="24">
        <v>8.1000000000000003E-2</v>
      </c>
      <c r="K77" s="24">
        <v>8.1000000000000003E-2</v>
      </c>
      <c r="L77" s="24">
        <v>8.1000000000000003E-2</v>
      </c>
      <c r="M77" s="25">
        <v>90287.7</v>
      </c>
      <c r="N77" s="26">
        <v>7.234</v>
      </c>
      <c r="O77" s="26">
        <v>0.15</v>
      </c>
      <c r="P77" s="26">
        <v>1.7000000000000001E-2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f>2832/100</f>
        <v>28.32</v>
      </c>
      <c r="E78" s="22">
        <v>1.48</v>
      </c>
      <c r="F78" s="22">
        <v>1.1200000000000001</v>
      </c>
      <c r="G78" s="22">
        <v>1.48</v>
      </c>
      <c r="H78" s="23">
        <v>1.1200000000000001</v>
      </c>
      <c r="I78" s="24">
        <v>0.107</v>
      </c>
      <c r="J78" s="24">
        <v>0.107</v>
      </c>
      <c r="K78" s="24">
        <v>0.107</v>
      </c>
      <c r="L78" s="24">
        <v>0.107</v>
      </c>
      <c r="M78" s="25">
        <v>13414.17</v>
      </c>
      <c r="N78" s="26">
        <v>6.3769999999999998</v>
      </c>
      <c r="O78" s="26">
        <v>0.17399999999999999</v>
      </c>
      <c r="P78" s="26">
        <v>1.7000000000000001E-2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f>3636/100</f>
        <v>36.36</v>
      </c>
      <c r="E79" s="22">
        <v>1.94</v>
      </c>
      <c r="F79" s="22">
        <v>1.48</v>
      </c>
      <c r="G79" s="22">
        <v>1.94</v>
      </c>
      <c r="H79" s="23">
        <v>1.48</v>
      </c>
      <c r="I79" s="24">
        <v>0.17599999999999999</v>
      </c>
      <c r="J79" s="24">
        <v>0.17599999999999999</v>
      </c>
      <c r="K79" s="24">
        <v>0.17599999999999999</v>
      </c>
      <c r="L79" s="24">
        <v>0.17599999999999999</v>
      </c>
      <c r="M79" s="25">
        <v>825.49</v>
      </c>
      <c r="N79" s="26">
        <v>6.7249999999999996</v>
      </c>
      <c r="O79" s="26">
        <v>0.26</v>
      </c>
      <c r="P79" s="26">
        <v>1.7000000000000001E-2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f>4548/100</f>
        <v>45.48</v>
      </c>
      <c r="E80" s="22">
        <v>3.09</v>
      </c>
      <c r="F80" s="22">
        <v>2.2799999999999998</v>
      </c>
      <c r="G80" s="22">
        <v>3.09</v>
      </c>
      <c r="H80" s="23">
        <v>2.2799999999999998</v>
      </c>
      <c r="I80" s="24">
        <v>0.26200000000000001</v>
      </c>
      <c r="J80" s="24">
        <v>0.26200000000000001</v>
      </c>
      <c r="K80" s="24">
        <v>0.26200000000000001</v>
      </c>
      <c r="L80" s="24">
        <v>0.26200000000000001</v>
      </c>
      <c r="M80" s="25">
        <v>28.38</v>
      </c>
      <c r="N80" s="26">
        <v>6.9660000000000002</v>
      </c>
      <c r="O80" s="26">
        <v>0.39</v>
      </c>
      <c r="P80" s="26">
        <v>4.5999999999999999E-2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30</v>
      </c>
      <c r="E81" s="22">
        <v>4.3899999999999997</v>
      </c>
      <c r="F81" s="22">
        <v>4.3899999999999997</v>
      </c>
      <c r="G81" s="22">
        <v>4.3899999999999997</v>
      </c>
      <c r="H81" s="23">
        <v>4.3899999999999997</v>
      </c>
      <c r="I81" s="24">
        <v>0.26200000000000001</v>
      </c>
      <c r="J81" s="24">
        <v>0.26200000000000001</v>
      </c>
      <c r="K81" s="24">
        <v>0.26200000000000001</v>
      </c>
      <c r="L81" s="24">
        <v>0.26200000000000001</v>
      </c>
      <c r="M81" s="25">
        <v>28.38</v>
      </c>
      <c r="N81" s="26">
        <v>4.9020000000000001</v>
      </c>
      <c r="O81" s="26">
        <v>0.69</v>
      </c>
      <c r="P81" s="26">
        <v>4.5999999999999999E-2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2.2799999999999998</v>
      </c>
      <c r="F82" s="29">
        <v>2.2799999999999998</v>
      </c>
      <c r="G82" s="29">
        <v>2.2799999999999998</v>
      </c>
      <c r="H82" s="30">
        <v>2.2799999999999998</v>
      </c>
      <c r="I82" s="24">
        <v>0.26200000000000001</v>
      </c>
      <c r="J82" s="24">
        <v>0.26200000000000001</v>
      </c>
      <c r="K82" s="24">
        <v>0.26200000000000001</v>
      </c>
      <c r="L82" s="24">
        <v>0.26200000000000001</v>
      </c>
      <c r="M82" s="32">
        <v>28.38</v>
      </c>
      <c r="N82" s="33">
        <v>0</v>
      </c>
      <c r="O82" s="33">
        <v>0.41899999999999998</v>
      </c>
      <c r="P82" s="33">
        <v>4.5999999999999999E-2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f>1068/100</f>
        <v>10.68</v>
      </c>
      <c r="E83" s="15">
        <v>0.34</v>
      </c>
      <c r="F83" s="15">
        <v>0.25</v>
      </c>
      <c r="G83" s="15">
        <v>0.36</v>
      </c>
      <c r="H83" s="16">
        <v>0.26</v>
      </c>
      <c r="I83" s="199">
        <v>7.6999999999999999E-2</v>
      </c>
      <c r="J83" s="17">
        <v>7.6999999999999999E-2</v>
      </c>
      <c r="K83" s="17">
        <v>7.6999999999999999E-2</v>
      </c>
      <c r="L83" s="200">
        <v>7.6999999999999999E-2</v>
      </c>
      <c r="M83" s="18">
        <v>90287.7</v>
      </c>
      <c r="N83" s="19">
        <v>5.7009999999999996</v>
      </c>
      <c r="O83" s="19">
        <v>0.115</v>
      </c>
      <c r="P83" s="19">
        <v>1.6E-2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f>1344/100</f>
        <v>13.44</v>
      </c>
      <c r="E84" s="22">
        <v>0.49</v>
      </c>
      <c r="F84" s="22">
        <v>0.39</v>
      </c>
      <c r="G84" s="22">
        <v>0.51</v>
      </c>
      <c r="H84" s="23">
        <v>0.41</v>
      </c>
      <c r="I84" s="201">
        <v>9.0999999999999998E-2</v>
      </c>
      <c r="J84" s="24">
        <v>9.0999999999999998E-2</v>
      </c>
      <c r="K84" s="24">
        <v>9.0999999999999998E-2</v>
      </c>
      <c r="L84" s="202">
        <v>9.0999999999999998E-2</v>
      </c>
      <c r="M84" s="25">
        <v>90287.7</v>
      </c>
      <c r="N84" s="26">
        <v>7.234</v>
      </c>
      <c r="O84" s="26">
        <v>0.15</v>
      </c>
      <c r="P84" s="26">
        <v>1.7000000000000001E-2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f>1824/100</f>
        <v>18.239999999999998</v>
      </c>
      <c r="E85" s="22">
        <v>0.77</v>
      </c>
      <c r="F85" s="22">
        <v>0.6</v>
      </c>
      <c r="G85" s="22">
        <v>0.8</v>
      </c>
      <c r="H85" s="23">
        <v>0.62</v>
      </c>
      <c r="I85" s="201">
        <v>0.10100000000000001</v>
      </c>
      <c r="J85" s="24">
        <v>0.10100000000000001</v>
      </c>
      <c r="K85" s="24">
        <v>0.10100000000000001</v>
      </c>
      <c r="L85" s="202">
        <v>0.10100000000000001</v>
      </c>
      <c r="M85" s="25">
        <v>13414.17</v>
      </c>
      <c r="N85" s="26">
        <v>6.3769999999999998</v>
      </c>
      <c r="O85" s="26">
        <v>0.17399999999999999</v>
      </c>
      <c r="P85" s="26">
        <v>1.7000000000000001E-2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f>3060/100</f>
        <v>30.6</v>
      </c>
      <c r="E86" s="22">
        <v>1.34</v>
      </c>
      <c r="F86" s="22">
        <v>0.99</v>
      </c>
      <c r="G86" s="22">
        <v>1.37</v>
      </c>
      <c r="H86" s="23">
        <v>1.02</v>
      </c>
      <c r="I86" s="201">
        <v>0.13400000000000001</v>
      </c>
      <c r="J86" s="24">
        <v>0.13400000000000001</v>
      </c>
      <c r="K86" s="24">
        <v>0.13400000000000001</v>
      </c>
      <c r="L86" s="202">
        <v>0.13400000000000001</v>
      </c>
      <c r="M86" s="25">
        <v>825.49</v>
      </c>
      <c r="N86" s="26">
        <v>6.7249999999999996</v>
      </c>
      <c r="O86" s="26">
        <v>0.26</v>
      </c>
      <c r="P86" s="26">
        <v>1.7000000000000001E-2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f>3468/100</f>
        <v>34.68</v>
      </c>
      <c r="E87" s="22">
        <v>1.55</v>
      </c>
      <c r="F87" s="22">
        <v>1.26</v>
      </c>
      <c r="G87" s="22">
        <v>1.55</v>
      </c>
      <c r="H87" s="23">
        <v>1.26</v>
      </c>
      <c r="I87" s="201">
        <v>0.221</v>
      </c>
      <c r="J87" s="24">
        <v>0.221</v>
      </c>
      <c r="K87" s="24">
        <v>0.221</v>
      </c>
      <c r="L87" s="202">
        <v>0.221</v>
      </c>
      <c r="M87" s="25">
        <v>28.38</v>
      </c>
      <c r="N87" s="26">
        <v>6.9660000000000002</v>
      </c>
      <c r="O87" s="26">
        <v>0.39</v>
      </c>
      <c r="P87" s="26">
        <v>4.5999999999999999E-2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33.6</v>
      </c>
      <c r="E88" s="22">
        <v>1.47</v>
      </c>
      <c r="F88" s="22">
        <v>1.47</v>
      </c>
      <c r="G88" s="22">
        <v>1.47</v>
      </c>
      <c r="H88" s="23">
        <v>1.47</v>
      </c>
      <c r="I88" s="201">
        <v>0.221</v>
      </c>
      <c r="J88" s="24">
        <v>0.221</v>
      </c>
      <c r="K88" s="24">
        <v>0.221</v>
      </c>
      <c r="L88" s="202">
        <v>0.221</v>
      </c>
      <c r="M88" s="25">
        <v>28.38</v>
      </c>
      <c r="N88" s="26">
        <v>6.9660000000000002</v>
      </c>
      <c r="O88" s="26">
        <v>0.39</v>
      </c>
      <c r="P88" s="26">
        <v>4.5999999999999999E-2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30</v>
      </c>
      <c r="E89" s="22">
        <v>3.01</v>
      </c>
      <c r="F89" s="22">
        <v>1.6</v>
      </c>
      <c r="G89" s="22">
        <v>3.01</v>
      </c>
      <c r="H89" s="23">
        <v>1.6</v>
      </c>
      <c r="I89" s="201">
        <v>0.221</v>
      </c>
      <c r="J89" s="24">
        <v>0.221</v>
      </c>
      <c r="K89" s="24">
        <v>0.221</v>
      </c>
      <c r="L89" s="202">
        <v>0.221</v>
      </c>
      <c r="M89" s="25">
        <v>28.38</v>
      </c>
      <c r="N89" s="26">
        <v>4.9020000000000001</v>
      </c>
      <c r="O89" s="26">
        <v>0.69</v>
      </c>
      <c r="P89" s="26">
        <v>4.5999999999999999E-2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30</v>
      </c>
      <c r="E90" s="22">
        <v>2.97</v>
      </c>
      <c r="F90" s="22">
        <v>2.97</v>
      </c>
      <c r="G90" s="22">
        <v>2.97</v>
      </c>
      <c r="H90" s="23">
        <v>2.97</v>
      </c>
      <c r="I90" s="201">
        <v>0.221</v>
      </c>
      <c r="J90" s="24">
        <v>0.221</v>
      </c>
      <c r="K90" s="24">
        <v>0.221</v>
      </c>
      <c r="L90" s="202">
        <v>0.221</v>
      </c>
      <c r="M90" s="25">
        <v>28.38</v>
      </c>
      <c r="N90" s="26">
        <v>4.9020000000000001</v>
      </c>
      <c r="O90" s="26">
        <v>0.69</v>
      </c>
      <c r="P90" s="26">
        <v>4.5999999999999999E-2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2.2200000000000002</v>
      </c>
      <c r="F91" s="22">
        <v>2.2200000000000002</v>
      </c>
      <c r="G91" s="22">
        <v>2.2200000000000002</v>
      </c>
      <c r="H91" s="23">
        <v>2.2200000000000002</v>
      </c>
      <c r="I91" s="201">
        <v>0.221</v>
      </c>
      <c r="J91" s="24">
        <v>0.221</v>
      </c>
      <c r="K91" s="24">
        <v>0.221</v>
      </c>
      <c r="L91" s="202">
        <v>0.221</v>
      </c>
      <c r="M91" s="25">
        <v>28.38</v>
      </c>
      <c r="N91" s="26">
        <v>0</v>
      </c>
      <c r="O91" s="26">
        <v>0.41899999999999998</v>
      </c>
      <c r="P91" s="26">
        <v>4.5999999999999999E-2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f>3636/100</f>
        <v>36.36</v>
      </c>
      <c r="E92" s="22">
        <v>3.93</v>
      </c>
      <c r="F92" s="22">
        <v>3.93</v>
      </c>
      <c r="G92" s="22">
        <v>3.93</v>
      </c>
      <c r="H92" s="23">
        <v>3.93</v>
      </c>
      <c r="I92" s="201">
        <v>5.7000000000000002E-2</v>
      </c>
      <c r="J92" s="24">
        <v>5.7000000000000002E-2</v>
      </c>
      <c r="K92" s="24">
        <v>5.7000000000000002E-2</v>
      </c>
      <c r="L92" s="202">
        <v>5.7000000000000002E-2</v>
      </c>
      <c r="M92" s="25">
        <v>13414.17</v>
      </c>
      <c r="N92" s="26">
        <v>6.3769999999999998</v>
      </c>
      <c r="O92" s="26">
        <v>0.17399999999999999</v>
      </c>
      <c r="P92" s="26">
        <v>1.7000000000000001E-2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f>7200/100</f>
        <v>72</v>
      </c>
      <c r="E93" s="22">
        <v>4.49</v>
      </c>
      <c r="F93" s="22">
        <v>4.49</v>
      </c>
      <c r="G93" s="22">
        <v>4.49</v>
      </c>
      <c r="H93" s="23">
        <v>4.49</v>
      </c>
      <c r="I93" s="201">
        <v>0.129</v>
      </c>
      <c r="J93" s="24">
        <v>0.129</v>
      </c>
      <c r="K93" s="24">
        <v>0.129</v>
      </c>
      <c r="L93" s="202">
        <v>0.129</v>
      </c>
      <c r="M93" s="25">
        <v>825.49</v>
      </c>
      <c r="N93" s="26">
        <v>6.7249999999999996</v>
      </c>
      <c r="O93" s="26">
        <v>0.26</v>
      </c>
      <c r="P93" s="26">
        <v>1.7000000000000001E-2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/>
      <c r="E94" s="22"/>
      <c r="F94" s="22"/>
      <c r="G94" s="22"/>
      <c r="H94" s="23"/>
      <c r="I94" s="201"/>
      <c r="J94" s="24"/>
      <c r="K94" s="24"/>
      <c r="L94" s="202"/>
      <c r="M94" s="25"/>
      <c r="N94" s="26"/>
      <c r="O94" s="26"/>
      <c r="P94" s="26"/>
      <c r="Q94" s="57"/>
      <c r="R94" s="53"/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3.43</v>
      </c>
      <c r="F95" s="22">
        <v>3.43</v>
      </c>
      <c r="G95" s="22">
        <v>3.43</v>
      </c>
      <c r="H95" s="23">
        <v>3.43</v>
      </c>
      <c r="I95" s="201">
        <v>0.129</v>
      </c>
      <c r="J95" s="24">
        <v>0.129</v>
      </c>
      <c r="K95" s="24">
        <v>0.129</v>
      </c>
      <c r="L95" s="202">
        <v>0.129</v>
      </c>
      <c r="M95" s="25">
        <v>825.49</v>
      </c>
      <c r="N95" s="26">
        <v>0</v>
      </c>
      <c r="O95" s="26">
        <v>0.26</v>
      </c>
      <c r="P95" s="26">
        <v>1.7000000000000001E-2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f>8832/100</f>
        <v>88.32</v>
      </c>
      <c r="E96" s="22">
        <v>5.51</v>
      </c>
      <c r="F96" s="22">
        <v>5.51</v>
      </c>
      <c r="G96" s="22">
        <v>5.51</v>
      </c>
      <c r="H96" s="23">
        <v>5.51</v>
      </c>
      <c r="I96" s="201">
        <v>0.152</v>
      </c>
      <c r="J96" s="24">
        <v>0.152</v>
      </c>
      <c r="K96" s="24">
        <v>0.152</v>
      </c>
      <c r="L96" s="202">
        <v>0.152</v>
      </c>
      <c r="M96" s="25">
        <v>28.38</v>
      </c>
      <c r="N96" s="26">
        <v>6.9660000000000002</v>
      </c>
      <c r="O96" s="26">
        <v>0.39</v>
      </c>
      <c r="P96" s="26">
        <v>4.5999999999999999E-2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30</v>
      </c>
      <c r="E97" s="22">
        <v>8.8000000000000007</v>
      </c>
      <c r="F97" s="22">
        <v>8.8000000000000007</v>
      </c>
      <c r="G97" s="22">
        <v>8.8000000000000007</v>
      </c>
      <c r="H97" s="23">
        <v>8.8000000000000007</v>
      </c>
      <c r="I97" s="201">
        <v>0.152</v>
      </c>
      <c r="J97" s="24">
        <v>0.152</v>
      </c>
      <c r="K97" s="24">
        <v>0.152</v>
      </c>
      <c r="L97" s="202">
        <v>0.152</v>
      </c>
      <c r="M97" s="25">
        <v>28.38</v>
      </c>
      <c r="N97" s="26">
        <v>4.9020000000000001</v>
      </c>
      <c r="O97" s="26">
        <v>0.69</v>
      </c>
      <c r="P97" s="26">
        <v>4.5999999999999999E-2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4.21</v>
      </c>
      <c r="F98" s="29">
        <v>4.21</v>
      </c>
      <c r="G98" s="29">
        <v>4.21</v>
      </c>
      <c r="H98" s="30">
        <v>4.21</v>
      </c>
      <c r="I98" s="203">
        <v>0.152</v>
      </c>
      <c r="J98" s="31">
        <v>0.152</v>
      </c>
      <c r="K98" s="31">
        <v>0.152</v>
      </c>
      <c r="L98" s="204">
        <v>0.152</v>
      </c>
      <c r="M98" s="32">
        <v>28.38</v>
      </c>
      <c r="N98" s="33">
        <v>0</v>
      </c>
      <c r="O98" s="33">
        <v>0.41899999999999998</v>
      </c>
      <c r="P98" s="33">
        <v>4.5999999999999999E-2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f>3360/100</f>
        <v>33.6</v>
      </c>
      <c r="E99" s="22">
        <v>0.43</v>
      </c>
      <c r="F99" s="22">
        <v>0.43</v>
      </c>
      <c r="G99" s="22">
        <v>0.43</v>
      </c>
      <c r="H99" s="23">
        <v>0.43</v>
      </c>
      <c r="I99" s="199">
        <v>5.2999999999999999E-2</v>
      </c>
      <c r="J99" s="17">
        <v>5.2999999999999999E-2</v>
      </c>
      <c r="K99" s="17">
        <v>5.2999999999999999E-2</v>
      </c>
      <c r="L99" s="200">
        <v>5.2999999999999999E-2</v>
      </c>
      <c r="M99" s="25">
        <v>90287.7</v>
      </c>
      <c r="N99" s="26">
        <v>7.843</v>
      </c>
      <c r="O99" s="26">
        <v>0.15</v>
      </c>
      <c r="P99" s="26">
        <v>1.4999999999999999E-2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f>3828/100</f>
        <v>38.28</v>
      </c>
      <c r="E100" s="22">
        <v>0.63</v>
      </c>
      <c r="F100" s="22">
        <v>0.63</v>
      </c>
      <c r="G100" s="22">
        <v>0.63</v>
      </c>
      <c r="H100" s="23">
        <v>0.63</v>
      </c>
      <c r="I100" s="201">
        <v>6.6000000000000003E-2</v>
      </c>
      <c r="J100" s="24">
        <v>6.6000000000000003E-2</v>
      </c>
      <c r="K100" s="24">
        <v>6.6000000000000003E-2</v>
      </c>
      <c r="L100" s="202">
        <v>6.6000000000000003E-2</v>
      </c>
      <c r="M100" s="25">
        <v>90287.7</v>
      </c>
      <c r="N100" s="26">
        <v>10.327999999999999</v>
      </c>
      <c r="O100" s="26">
        <v>0.215</v>
      </c>
      <c r="P100" s="26">
        <v>1.6E-2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f>4572/100</f>
        <v>45.72</v>
      </c>
      <c r="E101" s="22">
        <v>1.0900000000000001</v>
      </c>
      <c r="F101" s="22">
        <v>1.0900000000000001</v>
      </c>
      <c r="G101" s="22">
        <v>1.0900000000000001</v>
      </c>
      <c r="H101" s="23">
        <v>1.0900000000000001</v>
      </c>
      <c r="I101" s="201">
        <v>8.3000000000000004E-2</v>
      </c>
      <c r="J101" s="24">
        <v>8.3000000000000004E-2</v>
      </c>
      <c r="K101" s="24">
        <v>8.3000000000000004E-2</v>
      </c>
      <c r="L101" s="202">
        <v>8.3000000000000004E-2</v>
      </c>
      <c r="M101" s="25">
        <v>13414.17</v>
      </c>
      <c r="N101" s="26">
        <v>9.6039999999999992</v>
      </c>
      <c r="O101" s="26">
        <v>0.25600000000000001</v>
      </c>
      <c r="P101" s="26">
        <v>1.6E-2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f>4668/100</f>
        <v>46.68</v>
      </c>
      <c r="E102" s="22">
        <v>1.5</v>
      </c>
      <c r="F102" s="22">
        <v>1.5</v>
      </c>
      <c r="G102" s="22">
        <v>1.5</v>
      </c>
      <c r="H102" s="23">
        <v>1.5</v>
      </c>
      <c r="I102" s="201">
        <v>0.18099999999999999</v>
      </c>
      <c r="J102" s="24">
        <v>0.18099999999999999</v>
      </c>
      <c r="K102" s="24">
        <v>0.18099999999999999</v>
      </c>
      <c r="L102" s="202">
        <v>0.18099999999999999</v>
      </c>
      <c r="M102" s="25">
        <v>825.49</v>
      </c>
      <c r="N102" s="26">
        <v>10.298999999999999</v>
      </c>
      <c r="O102" s="26">
        <v>0.39800000000000002</v>
      </c>
      <c r="P102" s="26">
        <v>1.6E-2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f>4752/100</f>
        <v>47.52</v>
      </c>
      <c r="E103" s="22">
        <v>2.0099999999999998</v>
      </c>
      <c r="F103" s="22">
        <v>2.0099999999999998</v>
      </c>
      <c r="G103" s="22">
        <v>2.0099999999999998</v>
      </c>
      <c r="H103" s="23">
        <v>2.0099999999999998</v>
      </c>
      <c r="I103" s="201">
        <v>0.33600000000000002</v>
      </c>
      <c r="J103" s="24">
        <v>0.33600000000000002</v>
      </c>
      <c r="K103" s="24">
        <v>0.33600000000000002</v>
      </c>
      <c r="L103" s="202">
        <v>0.33600000000000002</v>
      </c>
      <c r="M103" s="25">
        <v>28.38</v>
      </c>
      <c r="N103" s="26">
        <v>10.85</v>
      </c>
      <c r="O103" s="26">
        <v>0.61</v>
      </c>
      <c r="P103" s="26">
        <v>4.2999999999999997E-2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30</v>
      </c>
      <c r="E104" s="22">
        <v>3.69</v>
      </c>
      <c r="F104" s="22">
        <v>3.69</v>
      </c>
      <c r="G104" s="22">
        <v>3.69</v>
      </c>
      <c r="H104" s="23">
        <v>3.69</v>
      </c>
      <c r="I104" s="201">
        <v>0.33600000000000002</v>
      </c>
      <c r="J104" s="24">
        <v>0.33600000000000002</v>
      </c>
      <c r="K104" s="24">
        <v>0.33600000000000002</v>
      </c>
      <c r="L104" s="202">
        <v>0.33600000000000002</v>
      </c>
      <c r="M104" s="25">
        <v>28.38</v>
      </c>
      <c r="N104" s="26">
        <v>7.73</v>
      </c>
      <c r="O104" s="26">
        <v>1.071</v>
      </c>
      <c r="P104" s="26">
        <v>4.2999999999999997E-2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2.0299999999999998</v>
      </c>
      <c r="F105" s="29">
        <v>2.0299999999999998</v>
      </c>
      <c r="G105" s="29">
        <v>2.0299999999999998</v>
      </c>
      <c r="H105" s="30">
        <v>2.0299999999999998</v>
      </c>
      <c r="I105" s="203">
        <v>0.33600000000000002</v>
      </c>
      <c r="J105" s="31">
        <v>0.33600000000000002</v>
      </c>
      <c r="K105" s="31">
        <v>0.33600000000000002</v>
      </c>
      <c r="L105" s="204">
        <v>0.33600000000000002</v>
      </c>
      <c r="M105" s="32">
        <v>28.38</v>
      </c>
      <c r="N105" s="33">
        <v>0</v>
      </c>
      <c r="O105" s="33">
        <v>0.65400000000000003</v>
      </c>
      <c r="P105" s="33">
        <v>4.2999999999999997E-2</v>
      </c>
      <c r="Q105" s="58">
        <v>1.25</v>
      </c>
      <c r="R105" s="54">
        <v>1.5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05"/>
  <sheetViews>
    <sheetView zoomScaleNormal="100" workbookViewId="0">
      <pane xSplit="2" ySplit="2" topLeftCell="F3" activePane="bottomRight" state="frozen"/>
      <selection activeCell="B1" sqref="B1"/>
      <selection pane="topRight" activeCell="C1" sqref="C1"/>
      <selection pane="bottomLeft" activeCell="B3" sqref="B3"/>
      <selection pane="bottomRight" activeCell="N108" sqref="N108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197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20.76</v>
      </c>
      <c r="E3" s="15">
        <v>0.44</v>
      </c>
      <c r="F3" s="15">
        <v>0.39</v>
      </c>
      <c r="G3" s="15">
        <v>0.44</v>
      </c>
      <c r="H3" s="16">
        <v>0.39</v>
      </c>
      <c r="I3" s="17">
        <v>2.5000000000000001E-2</v>
      </c>
      <c r="J3" s="17">
        <v>2.5000000000000001E-2</v>
      </c>
      <c r="K3" s="17">
        <v>2.5000000000000001E-2</v>
      </c>
      <c r="L3" s="17">
        <v>2.5000000000000001E-2</v>
      </c>
      <c r="M3" s="18">
        <v>90287.7</v>
      </c>
      <c r="N3" s="19">
        <v>7.843</v>
      </c>
      <c r="O3" s="19">
        <v>0.15</v>
      </c>
      <c r="P3" s="19">
        <v>1.4999999999999999E-2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29.64</v>
      </c>
      <c r="E4" s="22">
        <v>0.76</v>
      </c>
      <c r="F4" s="22">
        <v>0.7</v>
      </c>
      <c r="G4" s="22">
        <v>0.76</v>
      </c>
      <c r="H4" s="23">
        <v>0.7</v>
      </c>
      <c r="I4" s="24">
        <v>3.5999999999999997E-2</v>
      </c>
      <c r="J4" s="24">
        <v>3.5999999999999997E-2</v>
      </c>
      <c r="K4" s="24">
        <v>3.5999999999999997E-2</v>
      </c>
      <c r="L4" s="24">
        <v>3.5999999999999997E-2</v>
      </c>
      <c r="M4" s="25">
        <v>90287.7</v>
      </c>
      <c r="N4" s="26">
        <v>10.327999999999999</v>
      </c>
      <c r="O4" s="26">
        <v>0.215</v>
      </c>
      <c r="P4" s="26">
        <v>1.6E-2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39.96</v>
      </c>
      <c r="E5" s="22">
        <v>1.33</v>
      </c>
      <c r="F5" s="22">
        <v>1.26</v>
      </c>
      <c r="G5" s="22">
        <v>1.33</v>
      </c>
      <c r="H5" s="23">
        <v>1.26</v>
      </c>
      <c r="I5" s="24">
        <v>4.5999999999999999E-2</v>
      </c>
      <c r="J5" s="24">
        <v>4.5999999999999999E-2</v>
      </c>
      <c r="K5" s="24">
        <v>4.5999999999999999E-2</v>
      </c>
      <c r="L5" s="24">
        <v>4.5999999999999999E-2</v>
      </c>
      <c r="M5" s="25">
        <v>13414.17</v>
      </c>
      <c r="N5" s="26">
        <v>9.6039999999999992</v>
      </c>
      <c r="O5" s="26">
        <v>0.25600000000000001</v>
      </c>
      <c r="P5" s="26">
        <v>1.6E-2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1.25</v>
      </c>
      <c r="F6" s="22">
        <v>1.25</v>
      </c>
      <c r="G6" s="22">
        <v>1.25</v>
      </c>
      <c r="H6" s="23">
        <v>1.25</v>
      </c>
      <c r="I6" s="24">
        <v>4.5999999999999999E-2</v>
      </c>
      <c r="J6" s="24">
        <v>4.5999999999999999E-2</v>
      </c>
      <c r="K6" s="24">
        <v>4.5999999999999999E-2</v>
      </c>
      <c r="L6" s="24">
        <v>4.5999999999999999E-2</v>
      </c>
      <c r="M6" s="25">
        <v>13414.17</v>
      </c>
      <c r="N6" s="26">
        <v>9.6039999999999992</v>
      </c>
      <c r="O6" s="26">
        <v>0.25600000000000001</v>
      </c>
      <c r="P6" s="26">
        <v>1.6E-2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42.24</v>
      </c>
      <c r="E7" s="22">
        <v>2.06</v>
      </c>
      <c r="F7" s="22">
        <v>1.95</v>
      </c>
      <c r="G7" s="22">
        <v>2.06</v>
      </c>
      <c r="H7" s="23">
        <v>1.95</v>
      </c>
      <c r="I7" s="24">
        <v>7.1999999999999995E-2</v>
      </c>
      <c r="J7" s="24">
        <v>7.1999999999999995E-2</v>
      </c>
      <c r="K7" s="24">
        <v>7.1999999999999995E-2</v>
      </c>
      <c r="L7" s="24">
        <v>7.1999999999999995E-2</v>
      </c>
      <c r="M7" s="25">
        <v>825.49</v>
      </c>
      <c r="N7" s="26">
        <v>10.298999999999999</v>
      </c>
      <c r="O7" s="26">
        <v>0.39800000000000002</v>
      </c>
      <c r="P7" s="26">
        <v>1.6E-2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2.1</v>
      </c>
      <c r="F8" s="22">
        <v>2.1</v>
      </c>
      <c r="G8" s="22">
        <v>2.1</v>
      </c>
      <c r="H8" s="23">
        <v>2.1</v>
      </c>
      <c r="I8" s="24">
        <v>7.1999999999999995E-2</v>
      </c>
      <c r="J8" s="24">
        <v>7.1999999999999995E-2</v>
      </c>
      <c r="K8" s="24">
        <v>7.1999999999999995E-2</v>
      </c>
      <c r="L8" s="24">
        <v>7.1999999999999995E-2</v>
      </c>
      <c r="M8" s="25">
        <v>825.49</v>
      </c>
      <c r="N8" s="26">
        <v>10.298999999999999</v>
      </c>
      <c r="O8" s="26">
        <v>0.39800000000000002</v>
      </c>
      <c r="P8" s="26">
        <v>1.6E-2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53.04</v>
      </c>
      <c r="E9" s="22">
        <v>2.85</v>
      </c>
      <c r="F9" s="22">
        <v>2.85</v>
      </c>
      <c r="G9" s="22">
        <v>2.85</v>
      </c>
      <c r="H9" s="23">
        <v>2.85</v>
      </c>
      <c r="I9" s="24">
        <v>0.13700000000000001</v>
      </c>
      <c r="J9" s="24">
        <v>0.13700000000000001</v>
      </c>
      <c r="K9" s="24">
        <v>0.13700000000000001</v>
      </c>
      <c r="L9" s="24">
        <v>0.13700000000000001</v>
      </c>
      <c r="M9" s="25">
        <v>28.38</v>
      </c>
      <c r="N9" s="26">
        <v>10.85</v>
      </c>
      <c r="O9" s="26">
        <v>0.61</v>
      </c>
      <c r="P9" s="26">
        <v>4.2999999999999997E-2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30</v>
      </c>
      <c r="E10" s="22">
        <v>4.68</v>
      </c>
      <c r="F10" s="22">
        <v>4.68</v>
      </c>
      <c r="G10" s="22">
        <v>4.68</v>
      </c>
      <c r="H10" s="23">
        <v>4.68</v>
      </c>
      <c r="I10" s="24">
        <v>0.13700000000000001</v>
      </c>
      <c r="J10" s="24">
        <v>0.13700000000000001</v>
      </c>
      <c r="K10" s="24">
        <v>0.13700000000000001</v>
      </c>
      <c r="L10" s="24">
        <v>0.13700000000000001</v>
      </c>
      <c r="M10" s="25">
        <v>28.38</v>
      </c>
      <c r="N10" s="26">
        <v>7.73</v>
      </c>
      <c r="O10" s="26">
        <v>1.071</v>
      </c>
      <c r="P10" s="26">
        <v>4.2999999999999997E-2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2.85</v>
      </c>
      <c r="F11" s="29">
        <v>2.85</v>
      </c>
      <c r="G11" s="29">
        <v>2.85</v>
      </c>
      <c r="H11" s="30">
        <v>2.85</v>
      </c>
      <c r="I11" s="24">
        <v>0.13700000000000001</v>
      </c>
      <c r="J11" s="24">
        <v>0.13700000000000001</v>
      </c>
      <c r="K11" s="24">
        <v>0.13700000000000001</v>
      </c>
      <c r="L11" s="24">
        <v>0.13700000000000001</v>
      </c>
      <c r="M11" s="32">
        <v>28.38</v>
      </c>
      <c r="N11" s="33">
        <v>0</v>
      </c>
      <c r="O11" s="33">
        <v>0.65400000000000003</v>
      </c>
      <c r="P11" s="26">
        <v>4.2999999999999997E-2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36.6</v>
      </c>
      <c r="E12" s="15">
        <v>0.59</v>
      </c>
      <c r="F12" s="15">
        <v>0.59</v>
      </c>
      <c r="G12" s="15">
        <v>0.59</v>
      </c>
      <c r="H12" s="16">
        <v>0.59</v>
      </c>
      <c r="I12" s="17">
        <v>4.1000000000000002E-2</v>
      </c>
      <c r="J12" s="17">
        <v>4.1000000000000002E-2</v>
      </c>
      <c r="K12" s="17">
        <v>4.1000000000000002E-2</v>
      </c>
      <c r="L12" s="17">
        <v>4.1000000000000002E-2</v>
      </c>
      <c r="M12" s="18">
        <v>90287.7</v>
      </c>
      <c r="N12" s="19">
        <v>7.843</v>
      </c>
      <c r="O12" s="19">
        <v>0.15</v>
      </c>
      <c r="P12" s="19">
        <v>1.4999999999999999E-2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43.2</v>
      </c>
      <c r="E13" s="22">
        <v>0.64</v>
      </c>
      <c r="F13" s="22">
        <v>0.64</v>
      </c>
      <c r="G13" s="22">
        <v>0.64</v>
      </c>
      <c r="H13" s="23">
        <v>0.64</v>
      </c>
      <c r="I13" s="24">
        <v>4.8000000000000001E-2</v>
      </c>
      <c r="J13" s="24">
        <v>4.8000000000000001E-2</v>
      </c>
      <c r="K13" s="24">
        <v>4.8000000000000001E-2</v>
      </c>
      <c r="L13" s="24">
        <v>4.8000000000000001E-2</v>
      </c>
      <c r="M13" s="25">
        <v>90287.7</v>
      </c>
      <c r="N13" s="26">
        <v>10.327999999999999</v>
      </c>
      <c r="O13" s="26">
        <v>0.215</v>
      </c>
      <c r="P13" s="26">
        <v>1.6E-2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46.2</v>
      </c>
      <c r="E14" s="22">
        <v>1.21</v>
      </c>
      <c r="F14" s="22">
        <v>0.9</v>
      </c>
      <c r="G14" s="22">
        <v>1.66</v>
      </c>
      <c r="H14" s="23">
        <v>0.9</v>
      </c>
      <c r="I14" s="24">
        <v>0.08</v>
      </c>
      <c r="J14" s="24">
        <v>0.08</v>
      </c>
      <c r="K14" s="24">
        <v>0.08</v>
      </c>
      <c r="L14" s="24">
        <v>0.08</v>
      </c>
      <c r="M14" s="25">
        <v>13414.17</v>
      </c>
      <c r="N14" s="26">
        <v>9.6039999999999992</v>
      </c>
      <c r="O14" s="26">
        <v>0.25600000000000001</v>
      </c>
      <c r="P14" s="26">
        <v>1.6E-2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48</v>
      </c>
      <c r="E15" s="22">
        <v>1.42</v>
      </c>
      <c r="F15" s="22">
        <v>0.92</v>
      </c>
      <c r="G15" s="22">
        <v>1.84</v>
      </c>
      <c r="H15" s="23">
        <v>1.07</v>
      </c>
      <c r="I15" s="24">
        <v>0.125</v>
      </c>
      <c r="J15" s="24">
        <v>0.125</v>
      </c>
      <c r="K15" s="24">
        <v>0.125</v>
      </c>
      <c r="L15" s="24">
        <v>0.125</v>
      </c>
      <c r="M15" s="25">
        <v>825.49</v>
      </c>
      <c r="N15" s="26">
        <v>10.298999999999999</v>
      </c>
      <c r="O15" s="26">
        <v>0.39800000000000002</v>
      </c>
      <c r="P15" s="26">
        <v>1.6E-2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72.12</v>
      </c>
      <c r="E16" s="22">
        <v>3.18</v>
      </c>
      <c r="F16" s="22">
        <v>1.84</v>
      </c>
      <c r="G16" s="22">
        <v>3.98</v>
      </c>
      <c r="H16" s="23">
        <v>1.84</v>
      </c>
      <c r="I16" s="24">
        <v>0.221</v>
      </c>
      <c r="J16" s="24">
        <v>0.221</v>
      </c>
      <c r="K16" s="24">
        <v>0.221</v>
      </c>
      <c r="L16" s="24">
        <v>0.221</v>
      </c>
      <c r="M16" s="25">
        <v>28.38</v>
      </c>
      <c r="N16" s="26">
        <v>10.85</v>
      </c>
      <c r="O16" s="26">
        <v>0.61</v>
      </c>
      <c r="P16" s="26">
        <v>4.2999999999999997E-2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30</v>
      </c>
      <c r="E17" s="22">
        <v>6.04</v>
      </c>
      <c r="F17" s="22">
        <v>6.04</v>
      </c>
      <c r="G17" s="22">
        <v>6.04</v>
      </c>
      <c r="H17" s="23">
        <v>6.04</v>
      </c>
      <c r="I17" s="24">
        <v>0.221</v>
      </c>
      <c r="J17" s="24">
        <v>0.221</v>
      </c>
      <c r="K17" s="24">
        <v>0.221</v>
      </c>
      <c r="L17" s="24">
        <v>0.221</v>
      </c>
      <c r="M17" s="25">
        <v>28.38</v>
      </c>
      <c r="N17" s="26">
        <v>7.73</v>
      </c>
      <c r="O17" s="26">
        <v>1.071</v>
      </c>
      <c r="P17" s="26">
        <v>4.2999999999999997E-2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3.44</v>
      </c>
      <c r="F18" s="22">
        <v>3.44</v>
      </c>
      <c r="G18" s="22">
        <v>3.44</v>
      </c>
      <c r="H18" s="23">
        <v>3.44</v>
      </c>
      <c r="I18" s="24">
        <v>0.221</v>
      </c>
      <c r="J18" s="24">
        <v>0.221</v>
      </c>
      <c r="K18" s="24">
        <v>0.221</v>
      </c>
      <c r="L18" s="24">
        <v>0.221</v>
      </c>
      <c r="M18" s="25">
        <v>28.38</v>
      </c>
      <c r="N18" s="26">
        <v>0</v>
      </c>
      <c r="O18" s="26">
        <v>0.65400000000000003</v>
      </c>
      <c r="P18" s="26">
        <v>4.2999999999999997E-2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31.92</v>
      </c>
      <c r="E19" s="22">
        <v>0.89</v>
      </c>
      <c r="F19" s="22">
        <v>0.89</v>
      </c>
      <c r="G19" s="22">
        <v>0.89</v>
      </c>
      <c r="H19" s="23">
        <v>0.89</v>
      </c>
      <c r="I19" s="24">
        <v>4.8000000000000001E-2</v>
      </c>
      <c r="J19" s="24">
        <v>4.8000000000000001E-2</v>
      </c>
      <c r="K19" s="24">
        <v>4.8000000000000001E-2</v>
      </c>
      <c r="L19" s="24">
        <v>4.8000000000000001E-2</v>
      </c>
      <c r="M19" s="25">
        <v>90287.7</v>
      </c>
      <c r="N19" s="26">
        <v>10.327999999999999</v>
      </c>
      <c r="O19" s="26">
        <v>0.215</v>
      </c>
      <c r="P19" s="26">
        <v>1.6E-2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47.52</v>
      </c>
      <c r="E20" s="22">
        <v>1.1599999999999999</v>
      </c>
      <c r="F20" s="22">
        <v>0.96</v>
      </c>
      <c r="G20" s="22">
        <v>1.32</v>
      </c>
      <c r="H20" s="23">
        <v>0.96</v>
      </c>
      <c r="I20" s="24">
        <v>7.4999999999999997E-2</v>
      </c>
      <c r="J20" s="24">
        <v>7.4999999999999997E-2</v>
      </c>
      <c r="K20" s="24">
        <v>7.4999999999999997E-2</v>
      </c>
      <c r="L20" s="24">
        <v>7.4999999999999997E-2</v>
      </c>
      <c r="M20" s="25">
        <v>13414.17</v>
      </c>
      <c r="N20" s="26">
        <v>9.6039999999999992</v>
      </c>
      <c r="O20" s="26">
        <v>0.25600000000000001</v>
      </c>
      <c r="P20" s="26">
        <v>1.6E-2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50.16</v>
      </c>
      <c r="E21" s="22">
        <v>1.98</v>
      </c>
      <c r="F21" s="22">
        <v>1.65</v>
      </c>
      <c r="G21" s="22">
        <v>2.09</v>
      </c>
      <c r="H21" s="23">
        <v>1.65</v>
      </c>
      <c r="I21" s="24">
        <v>0.123</v>
      </c>
      <c r="J21" s="24">
        <v>0.123</v>
      </c>
      <c r="K21" s="24">
        <v>0.123</v>
      </c>
      <c r="L21" s="24">
        <v>0.123</v>
      </c>
      <c r="M21" s="25">
        <v>825.49</v>
      </c>
      <c r="N21" s="26">
        <v>10.298999999999999</v>
      </c>
      <c r="O21" s="26">
        <v>0.39800000000000002</v>
      </c>
      <c r="P21" s="26">
        <v>1.6E-2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59.04</v>
      </c>
      <c r="E22" s="22">
        <v>2.54</v>
      </c>
      <c r="F22" s="22">
        <v>2.21</v>
      </c>
      <c r="G22" s="22">
        <v>3.09</v>
      </c>
      <c r="H22" s="23">
        <v>2.21</v>
      </c>
      <c r="I22" s="24">
        <v>0.16600000000000001</v>
      </c>
      <c r="J22" s="24">
        <v>0.16600000000000001</v>
      </c>
      <c r="K22" s="24">
        <v>0.16600000000000001</v>
      </c>
      <c r="L22" s="24">
        <v>0.16600000000000001</v>
      </c>
      <c r="M22" s="25">
        <v>28.38</v>
      </c>
      <c r="N22" s="26">
        <v>10.85</v>
      </c>
      <c r="O22" s="26">
        <v>0.61</v>
      </c>
      <c r="P22" s="26">
        <v>4.2999999999999997E-2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30</v>
      </c>
      <c r="E23" s="22">
        <v>4.03</v>
      </c>
      <c r="F23" s="22">
        <v>4.03</v>
      </c>
      <c r="G23" s="22">
        <v>4.03</v>
      </c>
      <c r="H23" s="23">
        <v>4.03</v>
      </c>
      <c r="I23" s="24">
        <v>0.16600000000000001</v>
      </c>
      <c r="J23" s="24">
        <v>0.16600000000000001</v>
      </c>
      <c r="K23" s="24">
        <v>0.16600000000000001</v>
      </c>
      <c r="L23" s="24">
        <v>0.16600000000000001</v>
      </c>
      <c r="M23" s="25">
        <v>28.38</v>
      </c>
      <c r="N23" s="26">
        <v>7.73</v>
      </c>
      <c r="O23" s="26">
        <v>1.071</v>
      </c>
      <c r="P23" s="26">
        <v>4.2999999999999997E-2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2.61</v>
      </c>
      <c r="F24" s="29">
        <v>2.61</v>
      </c>
      <c r="G24" s="29">
        <v>2.61</v>
      </c>
      <c r="H24" s="30">
        <v>2.61</v>
      </c>
      <c r="I24" s="24">
        <v>0.16600000000000001</v>
      </c>
      <c r="J24" s="24">
        <v>0.16600000000000001</v>
      </c>
      <c r="K24" s="24">
        <v>0.16600000000000001</v>
      </c>
      <c r="L24" s="24">
        <v>0.16600000000000001</v>
      </c>
      <c r="M24" s="32">
        <v>28.38</v>
      </c>
      <c r="N24" s="33">
        <v>0</v>
      </c>
      <c r="O24" s="33">
        <v>0.65400000000000003</v>
      </c>
      <c r="P24" s="33">
        <v>4.2999999999999997E-2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27.36</v>
      </c>
      <c r="E25" s="15">
        <v>0.45</v>
      </c>
      <c r="F25" s="15">
        <v>0.28000000000000003</v>
      </c>
      <c r="G25" s="15">
        <v>0.45</v>
      </c>
      <c r="H25" s="16">
        <v>0.28000000000000003</v>
      </c>
      <c r="I25" s="17">
        <v>0.06</v>
      </c>
      <c r="J25" s="17">
        <v>0.06</v>
      </c>
      <c r="K25" s="17">
        <v>0.06</v>
      </c>
      <c r="L25" s="17">
        <v>0.06</v>
      </c>
      <c r="M25" s="18">
        <v>90287.7</v>
      </c>
      <c r="N25" s="19">
        <v>7.843</v>
      </c>
      <c r="O25" s="19">
        <v>0.15</v>
      </c>
      <c r="P25" s="19">
        <v>1.4999999999999999E-2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32.880000000000003</v>
      </c>
      <c r="E26" s="22">
        <v>0.77</v>
      </c>
      <c r="F26" s="22">
        <v>0.47</v>
      </c>
      <c r="G26" s="22">
        <v>0.77</v>
      </c>
      <c r="H26" s="23">
        <v>0.47</v>
      </c>
      <c r="I26" s="24">
        <v>6.0999999999999999E-2</v>
      </c>
      <c r="J26" s="24">
        <v>6.0999999999999999E-2</v>
      </c>
      <c r="K26" s="24">
        <v>6.0999999999999999E-2</v>
      </c>
      <c r="L26" s="24">
        <v>6.0999999999999999E-2</v>
      </c>
      <c r="M26" s="25">
        <v>90287.7</v>
      </c>
      <c r="N26" s="26">
        <v>10.327999999999999</v>
      </c>
      <c r="O26" s="26">
        <v>0.215</v>
      </c>
      <c r="P26" s="26">
        <v>1.6E-2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39.96</v>
      </c>
      <c r="E27" s="22">
        <v>1.1100000000000001</v>
      </c>
      <c r="F27" s="22">
        <v>0.59</v>
      </c>
      <c r="G27" s="22">
        <v>1.1100000000000001</v>
      </c>
      <c r="H27" s="23">
        <v>0.59</v>
      </c>
      <c r="I27" s="24">
        <v>6.7000000000000004E-2</v>
      </c>
      <c r="J27" s="24">
        <v>6.7000000000000004E-2</v>
      </c>
      <c r="K27" s="24">
        <v>6.7000000000000004E-2</v>
      </c>
      <c r="L27" s="24">
        <v>6.7000000000000004E-2</v>
      </c>
      <c r="M27" s="25">
        <v>13414.17</v>
      </c>
      <c r="N27" s="26">
        <v>9.6039999999999992</v>
      </c>
      <c r="O27" s="26">
        <v>0.25600000000000001</v>
      </c>
      <c r="P27" s="26">
        <v>1.6E-2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0.89</v>
      </c>
      <c r="F28" s="22">
        <v>0.89</v>
      </c>
      <c r="G28" s="22">
        <v>0.89</v>
      </c>
      <c r="H28" s="23">
        <v>0.89</v>
      </c>
      <c r="I28" s="24">
        <v>6.7000000000000004E-2</v>
      </c>
      <c r="J28" s="24">
        <v>6.7000000000000004E-2</v>
      </c>
      <c r="K28" s="24">
        <v>6.7000000000000004E-2</v>
      </c>
      <c r="L28" s="24">
        <v>6.7000000000000004E-2</v>
      </c>
      <c r="M28" s="25">
        <v>13414.17</v>
      </c>
      <c r="N28" s="26">
        <v>9.6039999999999992</v>
      </c>
      <c r="O28" s="26">
        <v>0.25600000000000001</v>
      </c>
      <c r="P28" s="26">
        <v>1.6E-2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40.799999999999997</v>
      </c>
      <c r="E29" s="22">
        <v>1.56</v>
      </c>
      <c r="F29" s="22">
        <v>1.56</v>
      </c>
      <c r="G29" s="22">
        <v>1.56</v>
      </c>
      <c r="H29" s="23">
        <v>1.56</v>
      </c>
      <c r="I29" s="24">
        <v>9.6000000000000002E-2</v>
      </c>
      <c r="J29" s="24">
        <v>9.6000000000000002E-2</v>
      </c>
      <c r="K29" s="24">
        <v>9.6000000000000002E-2</v>
      </c>
      <c r="L29" s="24">
        <v>9.6000000000000002E-2</v>
      </c>
      <c r="M29" s="25">
        <v>825.49</v>
      </c>
      <c r="N29" s="26">
        <v>10.298999999999999</v>
      </c>
      <c r="O29" s="26">
        <v>0.39800000000000002</v>
      </c>
      <c r="P29" s="26">
        <v>1.6E-2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1.6</v>
      </c>
      <c r="F30" s="22">
        <v>1.6</v>
      </c>
      <c r="G30" s="22">
        <v>1.6</v>
      </c>
      <c r="H30" s="23">
        <v>1.6</v>
      </c>
      <c r="I30" s="24">
        <v>9.6000000000000002E-2</v>
      </c>
      <c r="J30" s="24">
        <v>9.6000000000000002E-2</v>
      </c>
      <c r="K30" s="24">
        <v>9.6000000000000002E-2</v>
      </c>
      <c r="L30" s="24">
        <v>9.6000000000000002E-2</v>
      </c>
      <c r="M30" s="25">
        <v>825.49</v>
      </c>
      <c r="N30" s="26">
        <v>10.298999999999999</v>
      </c>
      <c r="O30" s="26">
        <v>0.39800000000000002</v>
      </c>
      <c r="P30" s="26">
        <v>1.6E-2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36</v>
      </c>
      <c r="E31" s="22">
        <v>2.93</v>
      </c>
      <c r="F31" s="22">
        <v>2.93</v>
      </c>
      <c r="G31" s="22">
        <v>2.93</v>
      </c>
      <c r="H31" s="23">
        <v>2.93</v>
      </c>
      <c r="I31" s="24">
        <v>0.109</v>
      </c>
      <c r="J31" s="24">
        <v>0.109</v>
      </c>
      <c r="K31" s="24">
        <v>0.109</v>
      </c>
      <c r="L31" s="24">
        <v>0.109</v>
      </c>
      <c r="M31" s="25">
        <v>28.38</v>
      </c>
      <c r="N31" s="26">
        <v>10.85</v>
      </c>
      <c r="O31" s="26">
        <v>0.61</v>
      </c>
      <c r="P31" s="26">
        <v>4.2999999999999997E-2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30</v>
      </c>
      <c r="E32" s="22">
        <v>4.68</v>
      </c>
      <c r="F32" s="22">
        <v>4.68</v>
      </c>
      <c r="G32" s="22">
        <v>4.68</v>
      </c>
      <c r="H32" s="23">
        <v>4.68</v>
      </c>
      <c r="I32" s="24">
        <v>0.109</v>
      </c>
      <c r="J32" s="24">
        <v>0.109</v>
      </c>
      <c r="K32" s="24">
        <v>0.109</v>
      </c>
      <c r="L32" s="24">
        <v>0.109</v>
      </c>
      <c r="M32" s="25">
        <v>28.38</v>
      </c>
      <c r="N32" s="26">
        <v>7.73</v>
      </c>
      <c r="O32" s="26">
        <v>1.071</v>
      </c>
      <c r="P32" s="26">
        <v>4.2999999999999997E-2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3.4</v>
      </c>
      <c r="F33" s="29">
        <v>3.4</v>
      </c>
      <c r="G33" s="29">
        <v>3.4</v>
      </c>
      <c r="H33" s="30">
        <v>3.4</v>
      </c>
      <c r="I33" s="31">
        <v>0.109</v>
      </c>
      <c r="J33" s="31">
        <v>0.109</v>
      </c>
      <c r="K33" s="31">
        <v>0.109</v>
      </c>
      <c r="L33" s="31">
        <v>0.109</v>
      </c>
      <c r="M33" s="32">
        <v>28.38</v>
      </c>
      <c r="N33" s="33">
        <v>0</v>
      </c>
      <c r="O33" s="33">
        <v>0.65400000000000003</v>
      </c>
      <c r="P33" s="33">
        <v>4.2999999999999997E-2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16.68</v>
      </c>
      <c r="E34" s="15">
        <v>0.46</v>
      </c>
      <c r="F34" s="15">
        <v>0.45</v>
      </c>
      <c r="G34" s="15">
        <v>0.5</v>
      </c>
      <c r="H34" s="16">
        <v>0.45</v>
      </c>
      <c r="I34" s="199">
        <v>3.5999999999999997E-2</v>
      </c>
      <c r="J34" s="17">
        <v>3.5999999999999997E-2</v>
      </c>
      <c r="K34" s="17">
        <v>3.5999999999999997E-2</v>
      </c>
      <c r="L34" s="200">
        <v>3.5999999999999997E-2</v>
      </c>
      <c r="M34" s="18">
        <v>90287.7</v>
      </c>
      <c r="N34" s="19">
        <v>7.843</v>
      </c>
      <c r="O34" s="19">
        <v>0.15</v>
      </c>
      <c r="P34" s="19">
        <v>1.4999999999999999E-2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24.6</v>
      </c>
      <c r="E35" s="22">
        <v>0.68</v>
      </c>
      <c r="F35" s="22">
        <v>0.61</v>
      </c>
      <c r="G35" s="22">
        <v>0.71</v>
      </c>
      <c r="H35" s="23">
        <v>0.64</v>
      </c>
      <c r="I35" s="201">
        <v>4.8000000000000001E-2</v>
      </c>
      <c r="J35" s="24">
        <v>4.8000000000000001E-2</v>
      </c>
      <c r="K35" s="24">
        <v>4.8000000000000001E-2</v>
      </c>
      <c r="L35" s="202">
        <v>4.8000000000000001E-2</v>
      </c>
      <c r="M35" s="25">
        <v>90287.7</v>
      </c>
      <c r="N35" s="26">
        <v>10.327999999999999</v>
      </c>
      <c r="O35" s="26">
        <v>0.215</v>
      </c>
      <c r="P35" s="26">
        <v>1.6E-2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39.36</v>
      </c>
      <c r="E36" s="22">
        <v>0.91</v>
      </c>
      <c r="F36" s="22">
        <v>0.74</v>
      </c>
      <c r="G36" s="22">
        <v>1.03</v>
      </c>
      <c r="H36" s="23">
        <v>0.82</v>
      </c>
      <c r="I36" s="201">
        <v>7.1999999999999995E-2</v>
      </c>
      <c r="J36" s="24">
        <v>7.1999999999999995E-2</v>
      </c>
      <c r="K36" s="24">
        <v>7.1999999999999995E-2</v>
      </c>
      <c r="L36" s="202">
        <v>7.1999999999999995E-2</v>
      </c>
      <c r="M36" s="25">
        <v>13414.17</v>
      </c>
      <c r="N36" s="26">
        <v>9.6039999999999992</v>
      </c>
      <c r="O36" s="26">
        <v>0.25600000000000001</v>
      </c>
      <c r="P36" s="26">
        <v>1.6E-2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44.76</v>
      </c>
      <c r="E37" s="22">
        <v>1.45</v>
      </c>
      <c r="F37" s="22">
        <v>1.41</v>
      </c>
      <c r="G37" s="22">
        <v>1.45</v>
      </c>
      <c r="H37" s="23">
        <v>1.41</v>
      </c>
      <c r="I37" s="201">
        <v>0.14499999999999999</v>
      </c>
      <c r="J37" s="24">
        <v>0.14499999999999999</v>
      </c>
      <c r="K37" s="24">
        <v>0.14499999999999999</v>
      </c>
      <c r="L37" s="202">
        <v>0.14499999999999999</v>
      </c>
      <c r="M37" s="25">
        <v>825.49</v>
      </c>
      <c r="N37" s="26">
        <v>10.298999999999999</v>
      </c>
      <c r="O37" s="26">
        <v>0.39800000000000002</v>
      </c>
      <c r="P37" s="26">
        <v>1.6E-2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44.88</v>
      </c>
      <c r="E38" s="22">
        <v>3.37</v>
      </c>
      <c r="F38" s="22">
        <v>3.21</v>
      </c>
      <c r="G38" s="22">
        <v>3.58</v>
      </c>
      <c r="H38" s="23">
        <v>3.28</v>
      </c>
      <c r="I38" s="201">
        <v>0.191</v>
      </c>
      <c r="J38" s="24">
        <v>0.191</v>
      </c>
      <c r="K38" s="24">
        <v>0.191</v>
      </c>
      <c r="L38" s="202">
        <v>0.191</v>
      </c>
      <c r="M38" s="25">
        <v>28.38</v>
      </c>
      <c r="N38" s="26">
        <v>10.85</v>
      </c>
      <c r="O38" s="26">
        <v>0.61</v>
      </c>
      <c r="P38" s="26">
        <v>4.2999999999999997E-2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30</v>
      </c>
      <c r="E39" s="22">
        <v>4.8600000000000003</v>
      </c>
      <c r="F39" s="22">
        <v>4.8600000000000003</v>
      </c>
      <c r="G39" s="22">
        <v>4.8600000000000003</v>
      </c>
      <c r="H39" s="23">
        <v>4.8600000000000003</v>
      </c>
      <c r="I39" s="201">
        <v>0.191</v>
      </c>
      <c r="J39" s="24">
        <v>0.191</v>
      </c>
      <c r="K39" s="24">
        <v>0.191</v>
      </c>
      <c r="L39" s="202">
        <v>0.191</v>
      </c>
      <c r="M39" s="25">
        <v>28.38</v>
      </c>
      <c r="N39" s="26">
        <v>7.73</v>
      </c>
      <c r="O39" s="26">
        <v>1.071</v>
      </c>
      <c r="P39" s="26">
        <v>4.2999999999999997E-2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2.68</v>
      </c>
      <c r="F40" s="22">
        <v>2.68</v>
      </c>
      <c r="G40" s="22">
        <v>2.68</v>
      </c>
      <c r="H40" s="23">
        <v>2.68</v>
      </c>
      <c r="I40" s="201">
        <v>0.191</v>
      </c>
      <c r="J40" s="24">
        <v>0.191</v>
      </c>
      <c r="K40" s="24">
        <v>0.191</v>
      </c>
      <c r="L40" s="202">
        <v>0.191</v>
      </c>
      <c r="M40" s="25">
        <v>28.38</v>
      </c>
      <c r="N40" s="26">
        <v>0</v>
      </c>
      <c r="O40" s="26">
        <v>0.65400000000000003</v>
      </c>
      <c r="P40" s="26">
        <v>4.2999999999999997E-2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27</v>
      </c>
      <c r="E41" s="22">
        <v>0.7</v>
      </c>
      <c r="F41" s="22">
        <v>0.59</v>
      </c>
      <c r="G41" s="22">
        <v>0.7</v>
      </c>
      <c r="H41" s="23">
        <v>0.59</v>
      </c>
      <c r="I41" s="201">
        <v>0.03</v>
      </c>
      <c r="J41" s="24">
        <v>0.03</v>
      </c>
      <c r="K41" s="24">
        <v>0.03</v>
      </c>
      <c r="L41" s="202">
        <v>0.03</v>
      </c>
      <c r="M41" s="25">
        <v>90287.7</v>
      </c>
      <c r="N41" s="26">
        <v>10.327999999999999</v>
      </c>
      <c r="O41" s="26">
        <v>0.215</v>
      </c>
      <c r="P41" s="26">
        <v>1.6E-2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31.8</v>
      </c>
      <c r="E42" s="22">
        <v>1.21</v>
      </c>
      <c r="F42" s="22">
        <v>0.81</v>
      </c>
      <c r="G42" s="22">
        <v>1.21</v>
      </c>
      <c r="H42" s="23">
        <v>0.81</v>
      </c>
      <c r="I42" s="201">
        <v>0.05</v>
      </c>
      <c r="J42" s="24">
        <v>0.05</v>
      </c>
      <c r="K42" s="24">
        <v>0.05</v>
      </c>
      <c r="L42" s="202">
        <v>0.05</v>
      </c>
      <c r="M42" s="25">
        <v>13414.17</v>
      </c>
      <c r="N42" s="26">
        <v>9.6039999999999992</v>
      </c>
      <c r="O42" s="26">
        <v>0.25600000000000001</v>
      </c>
      <c r="P42" s="26">
        <v>1.6E-2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33</v>
      </c>
      <c r="E43" s="22">
        <v>1.48</v>
      </c>
      <c r="F43" s="22">
        <v>0.78</v>
      </c>
      <c r="G43" s="22">
        <v>1.48</v>
      </c>
      <c r="H43" s="23">
        <v>0.78</v>
      </c>
      <c r="I43" s="201">
        <v>0.08</v>
      </c>
      <c r="J43" s="24">
        <v>0.08</v>
      </c>
      <c r="K43" s="24">
        <v>0.08</v>
      </c>
      <c r="L43" s="202">
        <v>0.08</v>
      </c>
      <c r="M43" s="25">
        <v>825.49</v>
      </c>
      <c r="N43" s="26">
        <v>10.298999999999999</v>
      </c>
      <c r="O43" s="26">
        <v>0.39800000000000002</v>
      </c>
      <c r="P43" s="26">
        <v>1.6E-2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37.200000000000003</v>
      </c>
      <c r="E44" s="22">
        <v>1.8</v>
      </c>
      <c r="F44" s="22">
        <v>1</v>
      </c>
      <c r="G44" s="22">
        <v>1.8</v>
      </c>
      <c r="H44" s="23">
        <v>1</v>
      </c>
      <c r="I44" s="201">
        <v>0.14000000000000001</v>
      </c>
      <c r="J44" s="24">
        <v>0.14000000000000001</v>
      </c>
      <c r="K44" s="24">
        <v>0.14000000000000001</v>
      </c>
      <c r="L44" s="202">
        <v>0.14000000000000001</v>
      </c>
      <c r="M44" s="25">
        <v>28.38</v>
      </c>
      <c r="N44" s="26">
        <v>10.85</v>
      </c>
      <c r="O44" s="26">
        <v>0.61</v>
      </c>
      <c r="P44" s="26">
        <v>4.2999999999999997E-2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30</v>
      </c>
      <c r="E45" s="22">
        <v>2.91</v>
      </c>
      <c r="F45" s="22">
        <v>2.91</v>
      </c>
      <c r="G45" s="22">
        <v>2.91</v>
      </c>
      <c r="H45" s="23">
        <v>2.91</v>
      </c>
      <c r="I45" s="201">
        <v>0.14000000000000001</v>
      </c>
      <c r="J45" s="24">
        <v>0.14000000000000001</v>
      </c>
      <c r="K45" s="24">
        <v>0.14000000000000001</v>
      </c>
      <c r="L45" s="202">
        <v>0.14000000000000001</v>
      </c>
      <c r="M45" s="25">
        <v>28.38</v>
      </c>
      <c r="N45" s="26">
        <v>7.73</v>
      </c>
      <c r="O45" s="26">
        <v>1.071</v>
      </c>
      <c r="P45" s="26">
        <v>4.2999999999999997E-2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2.5</v>
      </c>
      <c r="F46" s="29">
        <v>2.5</v>
      </c>
      <c r="G46" s="29">
        <v>2.5</v>
      </c>
      <c r="H46" s="30">
        <v>2.5</v>
      </c>
      <c r="I46" s="205">
        <v>0.14000000000000001</v>
      </c>
      <c r="J46" s="31">
        <v>0.14000000000000001</v>
      </c>
      <c r="K46" s="31">
        <v>0.14000000000000001</v>
      </c>
      <c r="L46" s="204">
        <v>0.14000000000000001</v>
      </c>
      <c r="M46" s="32">
        <v>28.38</v>
      </c>
      <c r="N46" s="33">
        <v>0</v>
      </c>
      <c r="O46" s="33">
        <v>0.65400000000000003</v>
      </c>
      <c r="P46" s="33">
        <v>4.2999999999999997E-2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25.2</v>
      </c>
      <c r="E47" s="22">
        <v>0.38</v>
      </c>
      <c r="F47" s="22">
        <v>0.28000000000000003</v>
      </c>
      <c r="G47" s="22">
        <v>0.38</v>
      </c>
      <c r="H47" s="23">
        <v>0.28000000000000003</v>
      </c>
      <c r="I47" s="24">
        <v>6.2E-2</v>
      </c>
      <c r="J47" s="24">
        <v>6.2E-2</v>
      </c>
      <c r="K47" s="24">
        <v>6.2E-2</v>
      </c>
      <c r="L47" s="24">
        <v>6.2E-2</v>
      </c>
      <c r="M47" s="25">
        <v>90287.7</v>
      </c>
      <c r="N47" s="26">
        <v>7.843</v>
      </c>
      <c r="O47" s="26">
        <v>0.15</v>
      </c>
      <c r="P47" s="26">
        <v>1.4999999999999999E-2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30.36</v>
      </c>
      <c r="E48" s="22">
        <v>0.7</v>
      </c>
      <c r="F48" s="22">
        <v>0.55000000000000004</v>
      </c>
      <c r="G48" s="22">
        <v>0.7</v>
      </c>
      <c r="H48" s="23">
        <v>0.55000000000000004</v>
      </c>
      <c r="I48" s="24">
        <v>6.3E-2</v>
      </c>
      <c r="J48" s="24">
        <v>6.3E-2</v>
      </c>
      <c r="K48" s="24">
        <v>6.3E-2</v>
      </c>
      <c r="L48" s="24">
        <v>6.3E-2</v>
      </c>
      <c r="M48" s="25">
        <v>90287.7</v>
      </c>
      <c r="N48" s="26">
        <v>10.327999999999999</v>
      </c>
      <c r="O48" s="26">
        <v>0.215</v>
      </c>
      <c r="P48" s="26">
        <v>1.6E-2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34.32</v>
      </c>
      <c r="E49" s="22">
        <v>0.94</v>
      </c>
      <c r="F49" s="22">
        <v>0.77</v>
      </c>
      <c r="G49" s="22">
        <v>0.94</v>
      </c>
      <c r="H49" s="23">
        <v>0.77</v>
      </c>
      <c r="I49" s="24">
        <v>6.4000000000000001E-2</v>
      </c>
      <c r="J49" s="24">
        <v>6.4000000000000001E-2</v>
      </c>
      <c r="K49" s="24">
        <v>6.4000000000000001E-2</v>
      </c>
      <c r="L49" s="24">
        <v>6.4000000000000001E-2</v>
      </c>
      <c r="M49" s="25">
        <v>13414.17</v>
      </c>
      <c r="N49" s="26">
        <v>9.6039999999999992</v>
      </c>
      <c r="O49" s="26">
        <v>0.25600000000000001</v>
      </c>
      <c r="P49" s="26">
        <v>1.6E-2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36</v>
      </c>
      <c r="E50" s="22">
        <v>1.58</v>
      </c>
      <c r="F50" s="22">
        <v>1.34</v>
      </c>
      <c r="G50" s="22">
        <v>1.58</v>
      </c>
      <c r="H50" s="23">
        <v>1.34</v>
      </c>
      <c r="I50" s="24">
        <v>8.6999999999999994E-2</v>
      </c>
      <c r="J50" s="24">
        <v>8.6999999999999994E-2</v>
      </c>
      <c r="K50" s="24">
        <v>8.6999999999999994E-2</v>
      </c>
      <c r="L50" s="24">
        <v>8.6999999999999994E-2</v>
      </c>
      <c r="M50" s="25">
        <v>825.49</v>
      </c>
      <c r="N50" s="26">
        <v>10.298999999999999</v>
      </c>
      <c r="O50" s="26">
        <v>0.39800000000000002</v>
      </c>
      <c r="P50" s="26">
        <v>1.6E-2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40.32</v>
      </c>
      <c r="E51" s="22">
        <v>2.1</v>
      </c>
      <c r="F51" s="22">
        <v>2.1</v>
      </c>
      <c r="G51" s="22">
        <v>2.1</v>
      </c>
      <c r="H51" s="23">
        <v>2.1</v>
      </c>
      <c r="I51" s="24">
        <v>0.104</v>
      </c>
      <c r="J51" s="24">
        <v>0.104</v>
      </c>
      <c r="K51" s="24">
        <v>0.104</v>
      </c>
      <c r="L51" s="24">
        <v>0.104</v>
      </c>
      <c r="M51" s="25">
        <v>28.38</v>
      </c>
      <c r="N51" s="26">
        <v>10.85</v>
      </c>
      <c r="O51" s="26">
        <v>0.61</v>
      </c>
      <c r="P51" s="26">
        <v>4.2999999999999997E-2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30</v>
      </c>
      <c r="E52" s="22">
        <v>3.88</v>
      </c>
      <c r="F52" s="22">
        <v>3.88</v>
      </c>
      <c r="G52" s="22">
        <v>3.88</v>
      </c>
      <c r="H52" s="23">
        <v>3.88</v>
      </c>
      <c r="I52" s="24">
        <v>0.104</v>
      </c>
      <c r="J52" s="24">
        <v>0.104</v>
      </c>
      <c r="K52" s="24">
        <v>0.104</v>
      </c>
      <c r="L52" s="24">
        <v>0.104</v>
      </c>
      <c r="M52" s="25">
        <v>28.38</v>
      </c>
      <c r="N52" s="26">
        <v>7.73</v>
      </c>
      <c r="O52" s="26">
        <v>1.071</v>
      </c>
      <c r="P52" s="26">
        <v>4.2999999999999997E-2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2.71</v>
      </c>
      <c r="F53" s="22">
        <v>1.59</v>
      </c>
      <c r="G53" s="22">
        <v>2.71</v>
      </c>
      <c r="H53" s="23">
        <v>1.59</v>
      </c>
      <c r="I53" s="24">
        <v>0.104</v>
      </c>
      <c r="J53" s="24">
        <v>0.104</v>
      </c>
      <c r="K53" s="24">
        <v>0.104</v>
      </c>
      <c r="L53" s="24">
        <v>0.104</v>
      </c>
      <c r="M53" s="25">
        <v>28.38</v>
      </c>
      <c r="N53" s="26">
        <v>0</v>
      </c>
      <c r="O53" s="26">
        <v>0.65400000000000003</v>
      </c>
      <c r="P53" s="26">
        <v>4.2999999999999997E-2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25.56</v>
      </c>
      <c r="E54" s="15">
        <v>0.46</v>
      </c>
      <c r="F54" s="15">
        <v>0.46</v>
      </c>
      <c r="G54" s="15">
        <v>0.46</v>
      </c>
      <c r="H54" s="16">
        <v>0.46</v>
      </c>
      <c r="I54" s="17">
        <v>4.4999999999999998E-2</v>
      </c>
      <c r="J54" s="17">
        <v>4.4999999999999998E-2</v>
      </c>
      <c r="K54" s="17">
        <v>4.4999999999999998E-2</v>
      </c>
      <c r="L54" s="17">
        <v>4.4999999999999998E-2</v>
      </c>
      <c r="M54" s="18">
        <v>90287.7</v>
      </c>
      <c r="N54" s="19">
        <v>7.843</v>
      </c>
      <c r="O54" s="19">
        <v>0.15</v>
      </c>
      <c r="P54" s="19">
        <v>1.4999999999999999E-2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32.880000000000003</v>
      </c>
      <c r="E55" s="22">
        <v>0.91</v>
      </c>
      <c r="F55" s="22">
        <v>0.91</v>
      </c>
      <c r="G55" s="22">
        <v>0.91</v>
      </c>
      <c r="H55" s="23">
        <v>0.91</v>
      </c>
      <c r="I55" s="24">
        <v>4.9000000000000002E-2</v>
      </c>
      <c r="J55" s="24">
        <v>4.9000000000000002E-2</v>
      </c>
      <c r="K55" s="24">
        <v>4.9000000000000002E-2</v>
      </c>
      <c r="L55" s="24">
        <v>4.9000000000000002E-2</v>
      </c>
      <c r="M55" s="25">
        <v>90287.7</v>
      </c>
      <c r="N55" s="26">
        <v>10.327999999999999</v>
      </c>
      <c r="O55" s="26">
        <v>0.215</v>
      </c>
      <c r="P55" s="26">
        <v>1.6E-2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41.28</v>
      </c>
      <c r="E56" s="22">
        <v>1.34</v>
      </c>
      <c r="F56" s="22">
        <v>1.34</v>
      </c>
      <c r="G56" s="22">
        <v>1.34</v>
      </c>
      <c r="H56" s="23">
        <v>1.34</v>
      </c>
      <c r="I56" s="24">
        <v>5.2999999999999999E-2</v>
      </c>
      <c r="J56" s="24">
        <v>5.2999999999999999E-2</v>
      </c>
      <c r="K56" s="24">
        <v>5.2999999999999999E-2</v>
      </c>
      <c r="L56" s="24">
        <v>5.2999999999999999E-2</v>
      </c>
      <c r="M56" s="25">
        <v>13414.17</v>
      </c>
      <c r="N56" s="26">
        <v>9.6039999999999992</v>
      </c>
      <c r="O56" s="26">
        <v>0.25600000000000001</v>
      </c>
      <c r="P56" s="26">
        <v>1.6E-2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42.48</v>
      </c>
      <c r="E57" s="22">
        <v>2.34</v>
      </c>
      <c r="F57" s="22">
        <v>1.5</v>
      </c>
      <c r="G57" s="22">
        <v>2.34</v>
      </c>
      <c r="H57" s="23">
        <v>1.5</v>
      </c>
      <c r="I57" s="24">
        <v>0.104</v>
      </c>
      <c r="J57" s="24">
        <v>0.104</v>
      </c>
      <c r="K57" s="24">
        <v>0.104</v>
      </c>
      <c r="L57" s="24">
        <v>0.104</v>
      </c>
      <c r="M57" s="25">
        <v>825.49</v>
      </c>
      <c r="N57" s="26">
        <v>10.298999999999999</v>
      </c>
      <c r="O57" s="26">
        <v>0.39800000000000002</v>
      </c>
      <c r="P57" s="26">
        <v>1.6E-2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2.14</v>
      </c>
      <c r="F58" s="22">
        <v>1.44</v>
      </c>
      <c r="G58" s="22">
        <v>2.14</v>
      </c>
      <c r="H58" s="23">
        <v>1.44</v>
      </c>
      <c r="I58" s="24">
        <v>0.104</v>
      </c>
      <c r="J58" s="24">
        <v>0.104</v>
      </c>
      <c r="K58" s="24">
        <v>0.104</v>
      </c>
      <c r="L58" s="24">
        <v>0.104</v>
      </c>
      <c r="M58" s="25">
        <v>825.49</v>
      </c>
      <c r="N58" s="26">
        <v>10.298999999999999</v>
      </c>
      <c r="O58" s="26">
        <v>0.39800000000000002</v>
      </c>
      <c r="P58" s="26">
        <v>1.6E-2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45.24</v>
      </c>
      <c r="E59" s="22">
        <v>3.97</v>
      </c>
      <c r="F59" s="22">
        <v>3.2</v>
      </c>
      <c r="G59" s="22">
        <v>3.97</v>
      </c>
      <c r="H59" s="23">
        <v>3.2</v>
      </c>
      <c r="I59" s="24">
        <v>0.17599999999999999</v>
      </c>
      <c r="J59" s="24">
        <v>0.17599999999999999</v>
      </c>
      <c r="K59" s="24">
        <v>0.17599999999999999</v>
      </c>
      <c r="L59" s="24">
        <v>0.17599999999999999</v>
      </c>
      <c r="M59" s="25">
        <v>28.38</v>
      </c>
      <c r="N59" s="26">
        <v>10.85</v>
      </c>
      <c r="O59" s="26">
        <v>0.61</v>
      </c>
      <c r="P59" s="26">
        <v>4.2999999999999997E-2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30</v>
      </c>
      <c r="E60" s="22">
        <v>5.26</v>
      </c>
      <c r="F60" s="22">
        <v>5.26</v>
      </c>
      <c r="G60" s="22">
        <v>5.26</v>
      </c>
      <c r="H60" s="23">
        <v>5.26</v>
      </c>
      <c r="I60" s="24">
        <v>0.17599999999999999</v>
      </c>
      <c r="J60" s="24">
        <v>0.17599999999999999</v>
      </c>
      <c r="K60" s="24">
        <v>0.17599999999999999</v>
      </c>
      <c r="L60" s="24">
        <v>0.17599999999999999</v>
      </c>
      <c r="M60" s="25">
        <v>28.38</v>
      </c>
      <c r="N60" s="26">
        <v>7.73</v>
      </c>
      <c r="O60" s="26">
        <v>1.071</v>
      </c>
      <c r="P60" s="26">
        <v>4.2999999999999997E-2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4.2300000000000004</v>
      </c>
      <c r="F61" s="22">
        <v>2.4500000000000002</v>
      </c>
      <c r="G61" s="22">
        <v>4.2300000000000004</v>
      </c>
      <c r="H61" s="23">
        <v>2.4500000000000002</v>
      </c>
      <c r="I61" s="24">
        <v>0.17599999999999999</v>
      </c>
      <c r="J61" s="24">
        <v>0.17599999999999999</v>
      </c>
      <c r="K61" s="24">
        <v>0.17599999999999999</v>
      </c>
      <c r="L61" s="24">
        <v>0.17599999999999999</v>
      </c>
      <c r="M61" s="25">
        <v>28.38</v>
      </c>
      <c r="N61" s="26">
        <v>0</v>
      </c>
      <c r="O61" s="26">
        <v>0.65400000000000003</v>
      </c>
      <c r="P61" s="26">
        <v>4.2999999999999997E-2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30</v>
      </c>
      <c r="E62" s="22">
        <v>5.93</v>
      </c>
      <c r="F62" s="22">
        <v>2.98</v>
      </c>
      <c r="G62" s="22">
        <v>5.93</v>
      </c>
      <c r="H62" s="23">
        <v>2.98</v>
      </c>
      <c r="I62" s="24">
        <v>0.17599999999999999</v>
      </c>
      <c r="J62" s="24">
        <v>0.17599999999999999</v>
      </c>
      <c r="K62" s="24">
        <v>0.17599999999999999</v>
      </c>
      <c r="L62" s="24">
        <v>0.17599999999999999</v>
      </c>
      <c r="M62" s="25">
        <v>28.38</v>
      </c>
      <c r="N62" s="26">
        <v>7.73</v>
      </c>
      <c r="O62" s="26">
        <v>1.071</v>
      </c>
      <c r="P62" s="26">
        <v>4.2999999999999997E-2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26.88</v>
      </c>
      <c r="E63" s="22">
        <v>0.88</v>
      </c>
      <c r="F63" s="22">
        <v>0.88</v>
      </c>
      <c r="G63" s="22">
        <v>0.88</v>
      </c>
      <c r="H63" s="23">
        <v>0.88</v>
      </c>
      <c r="I63" s="24">
        <v>7.4999999999999997E-2</v>
      </c>
      <c r="J63" s="24">
        <v>7.4999999999999997E-2</v>
      </c>
      <c r="K63" s="24">
        <v>7.4999999999999997E-2</v>
      </c>
      <c r="L63" s="24">
        <v>7.4999999999999997E-2</v>
      </c>
      <c r="M63" s="25">
        <v>13414.17</v>
      </c>
      <c r="N63" s="26">
        <v>9.6039999999999992</v>
      </c>
      <c r="O63" s="26">
        <v>0.25600000000000001</v>
      </c>
      <c r="P63" s="26">
        <v>1.6E-2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28.56</v>
      </c>
      <c r="E64" s="22">
        <v>1.85</v>
      </c>
      <c r="F64" s="22">
        <v>1.1200000000000001</v>
      </c>
      <c r="G64" s="22">
        <v>1.85</v>
      </c>
      <c r="H64" s="23">
        <v>1.1200000000000001</v>
      </c>
      <c r="I64" s="24">
        <v>9.8000000000000004E-2</v>
      </c>
      <c r="J64" s="24">
        <v>9.8000000000000004E-2</v>
      </c>
      <c r="K64" s="24">
        <v>9.8000000000000004E-2</v>
      </c>
      <c r="L64" s="24">
        <v>9.8000000000000004E-2</v>
      </c>
      <c r="M64" s="25">
        <v>825.49</v>
      </c>
      <c r="N64" s="26">
        <v>10.298999999999999</v>
      </c>
      <c r="O64" s="26">
        <v>0.39800000000000002</v>
      </c>
      <c r="P64" s="26">
        <v>1.6E-2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31.92</v>
      </c>
      <c r="E65" s="22">
        <v>3.3</v>
      </c>
      <c r="F65" s="22">
        <v>2.46</v>
      </c>
      <c r="G65" s="22">
        <v>3.3</v>
      </c>
      <c r="H65" s="23">
        <v>2.46</v>
      </c>
      <c r="I65" s="24">
        <v>0.2</v>
      </c>
      <c r="J65" s="24">
        <v>0.2</v>
      </c>
      <c r="K65" s="24">
        <v>0.2</v>
      </c>
      <c r="L65" s="24">
        <v>0.2</v>
      </c>
      <c r="M65" s="25">
        <v>28.38</v>
      </c>
      <c r="N65" s="26">
        <v>10.85</v>
      </c>
      <c r="O65" s="26">
        <v>0.61</v>
      </c>
      <c r="P65" s="26">
        <v>4.2999999999999997E-2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30</v>
      </c>
      <c r="E66" s="22">
        <v>3.33</v>
      </c>
      <c r="F66" s="22">
        <v>3.33</v>
      </c>
      <c r="G66" s="22">
        <v>3.33</v>
      </c>
      <c r="H66" s="23">
        <v>3.33</v>
      </c>
      <c r="I66" s="24">
        <v>0.2</v>
      </c>
      <c r="J66" s="24">
        <v>0.2</v>
      </c>
      <c r="K66" s="24">
        <v>0.2</v>
      </c>
      <c r="L66" s="24">
        <v>0.2</v>
      </c>
      <c r="M66" s="25">
        <v>28.38</v>
      </c>
      <c r="N66" s="26">
        <v>7.73</v>
      </c>
      <c r="O66" s="26">
        <v>1.071</v>
      </c>
      <c r="P66" s="26">
        <v>4.2999999999999997E-2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3.16</v>
      </c>
      <c r="F67" s="22">
        <v>2.0099999999999998</v>
      </c>
      <c r="G67" s="22">
        <v>3.16</v>
      </c>
      <c r="H67" s="23">
        <v>2.0099999999999998</v>
      </c>
      <c r="I67" s="24">
        <v>0.2</v>
      </c>
      <c r="J67" s="24">
        <v>0.2</v>
      </c>
      <c r="K67" s="24">
        <v>0.2</v>
      </c>
      <c r="L67" s="24">
        <v>0.2</v>
      </c>
      <c r="M67" s="25">
        <v>28.38</v>
      </c>
      <c r="N67" s="26">
        <v>0</v>
      </c>
      <c r="O67" s="26">
        <v>0.65400000000000003</v>
      </c>
      <c r="P67" s="26">
        <v>4.2999999999999997E-2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30</v>
      </c>
      <c r="E68" s="29">
        <v>3.87</v>
      </c>
      <c r="F68" s="29">
        <v>1.88</v>
      </c>
      <c r="G68" s="29">
        <v>3.87</v>
      </c>
      <c r="H68" s="30">
        <v>1.88</v>
      </c>
      <c r="I68" s="24">
        <v>0.2</v>
      </c>
      <c r="J68" s="24">
        <v>0.2</v>
      </c>
      <c r="K68" s="24">
        <v>0.2</v>
      </c>
      <c r="L68" s="24">
        <v>0.2</v>
      </c>
      <c r="M68" s="32">
        <v>28.38</v>
      </c>
      <c r="N68" s="33">
        <v>7.73</v>
      </c>
      <c r="O68" s="33">
        <v>1.071</v>
      </c>
      <c r="P68" s="33">
        <v>4.2999999999999997E-2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24.96</v>
      </c>
      <c r="E69" s="15">
        <v>0.4</v>
      </c>
      <c r="F69" s="15">
        <v>0.28000000000000003</v>
      </c>
      <c r="G69" s="15">
        <v>0.4</v>
      </c>
      <c r="H69" s="16">
        <v>0.28000000000000003</v>
      </c>
      <c r="I69" s="17">
        <v>4.7E-2</v>
      </c>
      <c r="J69" s="17">
        <v>4.7E-2</v>
      </c>
      <c r="K69" s="17">
        <v>4.7E-2</v>
      </c>
      <c r="L69" s="17">
        <v>4.7E-2</v>
      </c>
      <c r="M69" s="18">
        <v>90287.7</v>
      </c>
      <c r="N69" s="19">
        <v>7.843</v>
      </c>
      <c r="O69" s="19">
        <v>0.15</v>
      </c>
      <c r="P69" s="19">
        <v>1.4999999999999999E-2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32.64</v>
      </c>
      <c r="E70" s="22">
        <v>0.55000000000000004</v>
      </c>
      <c r="F70" s="22">
        <v>0.36</v>
      </c>
      <c r="G70" s="22">
        <v>0.55000000000000004</v>
      </c>
      <c r="H70" s="23">
        <v>0.36</v>
      </c>
      <c r="I70" s="24">
        <v>7.6999999999999999E-2</v>
      </c>
      <c r="J70" s="24">
        <v>7.6999999999999999E-2</v>
      </c>
      <c r="K70" s="24">
        <v>7.6999999999999999E-2</v>
      </c>
      <c r="L70" s="24">
        <v>7.6999999999999999E-2</v>
      </c>
      <c r="M70" s="25">
        <v>90287.7</v>
      </c>
      <c r="N70" s="26">
        <v>10.327999999999999</v>
      </c>
      <c r="O70" s="26">
        <v>0.215</v>
      </c>
      <c r="P70" s="26">
        <v>1.6E-2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39.840000000000003</v>
      </c>
      <c r="E71" s="22">
        <v>1.07</v>
      </c>
      <c r="F71" s="22">
        <v>0.78</v>
      </c>
      <c r="G71" s="22">
        <v>1.07</v>
      </c>
      <c r="H71" s="23">
        <v>0.78</v>
      </c>
      <c r="I71" s="24">
        <v>9.4E-2</v>
      </c>
      <c r="J71" s="24">
        <v>9.4E-2</v>
      </c>
      <c r="K71" s="24">
        <v>9.4E-2</v>
      </c>
      <c r="L71" s="24">
        <v>9.4E-2</v>
      </c>
      <c r="M71" s="25">
        <v>13414.17</v>
      </c>
      <c r="N71" s="26">
        <v>9.6039999999999992</v>
      </c>
      <c r="O71" s="26">
        <v>0.25600000000000001</v>
      </c>
      <c r="P71" s="26">
        <v>1.6E-2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40.32</v>
      </c>
      <c r="E72" s="22">
        <v>1.78</v>
      </c>
      <c r="F72" s="22">
        <v>1.28</v>
      </c>
      <c r="G72" s="22">
        <v>1.78</v>
      </c>
      <c r="H72" s="23">
        <v>1.28</v>
      </c>
      <c r="I72" s="24">
        <v>0.13500000000000001</v>
      </c>
      <c r="J72" s="24">
        <v>0.13500000000000001</v>
      </c>
      <c r="K72" s="24">
        <v>0.13500000000000001</v>
      </c>
      <c r="L72" s="24">
        <v>0.13500000000000001</v>
      </c>
      <c r="M72" s="25">
        <v>825.49</v>
      </c>
      <c r="N72" s="26">
        <v>10.298999999999999</v>
      </c>
      <c r="O72" s="26">
        <v>0.39800000000000002</v>
      </c>
      <c r="P72" s="26">
        <v>1.6E-2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40.200000000000003</v>
      </c>
      <c r="E73" s="22">
        <v>2.2999999999999998</v>
      </c>
      <c r="F73" s="22">
        <v>1.63</v>
      </c>
      <c r="G73" s="22">
        <v>2.2999999999999998</v>
      </c>
      <c r="H73" s="23">
        <v>1.63</v>
      </c>
      <c r="I73" s="24">
        <v>0.16900000000000001</v>
      </c>
      <c r="J73" s="24">
        <v>0.16900000000000001</v>
      </c>
      <c r="K73" s="24">
        <v>0.16900000000000001</v>
      </c>
      <c r="L73" s="24">
        <v>0.16900000000000001</v>
      </c>
      <c r="M73" s="25">
        <v>28.38</v>
      </c>
      <c r="N73" s="26">
        <v>10.85</v>
      </c>
      <c r="O73" s="26">
        <v>0.61</v>
      </c>
      <c r="P73" s="26">
        <v>4.2999999999999997E-2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30</v>
      </c>
      <c r="E74" s="22">
        <v>3.9</v>
      </c>
      <c r="F74" s="22">
        <v>3.9</v>
      </c>
      <c r="G74" s="22">
        <v>3.9</v>
      </c>
      <c r="H74" s="23">
        <v>3.9</v>
      </c>
      <c r="I74" s="24">
        <v>0.16900000000000001</v>
      </c>
      <c r="J74" s="24">
        <v>0.16900000000000001</v>
      </c>
      <c r="K74" s="24">
        <v>0.16900000000000001</v>
      </c>
      <c r="L74" s="24">
        <v>0.16900000000000001</v>
      </c>
      <c r="M74" s="25">
        <v>28.38</v>
      </c>
      <c r="N74" s="26">
        <v>7.73</v>
      </c>
      <c r="O74" s="26">
        <v>1.071</v>
      </c>
      <c r="P74" s="26">
        <v>4.2999999999999997E-2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4.3600000000000003</v>
      </c>
      <c r="F75" s="22">
        <v>3.04</v>
      </c>
      <c r="G75" s="22">
        <v>4.3600000000000003</v>
      </c>
      <c r="H75" s="23">
        <v>3.04</v>
      </c>
      <c r="I75" s="24">
        <v>0.16900000000000001</v>
      </c>
      <c r="J75" s="24">
        <v>0.16900000000000001</v>
      </c>
      <c r="K75" s="24">
        <v>0.16900000000000001</v>
      </c>
      <c r="L75" s="24">
        <v>0.16900000000000001</v>
      </c>
      <c r="M75" s="25">
        <v>28.38</v>
      </c>
      <c r="N75" s="26">
        <v>0</v>
      </c>
      <c r="O75" s="26">
        <v>0.65400000000000003</v>
      </c>
      <c r="P75" s="26">
        <v>4.2999999999999997E-2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30</v>
      </c>
      <c r="E76" s="22">
        <v>4.54</v>
      </c>
      <c r="F76" s="22">
        <v>2.7</v>
      </c>
      <c r="G76" s="22">
        <v>4.54</v>
      </c>
      <c r="H76" s="23">
        <v>2.7</v>
      </c>
      <c r="I76" s="24">
        <v>0.16900000000000001</v>
      </c>
      <c r="J76" s="24">
        <v>0.16900000000000001</v>
      </c>
      <c r="K76" s="24">
        <v>0.16900000000000001</v>
      </c>
      <c r="L76" s="24">
        <v>0.16900000000000001</v>
      </c>
      <c r="M76" s="25">
        <v>28.38</v>
      </c>
      <c r="N76" s="26">
        <v>7.73</v>
      </c>
      <c r="O76" s="26">
        <v>1.071</v>
      </c>
      <c r="P76" s="26">
        <v>4.2999999999999997E-2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21</v>
      </c>
      <c r="E77" s="22">
        <v>1.21</v>
      </c>
      <c r="F77" s="22">
        <v>0.89</v>
      </c>
      <c r="G77" s="22">
        <v>1.21</v>
      </c>
      <c r="H77" s="23">
        <v>0.89</v>
      </c>
      <c r="I77" s="24">
        <v>5.5E-2</v>
      </c>
      <c r="J77" s="24">
        <v>5.5E-2</v>
      </c>
      <c r="K77" s="24">
        <v>5.5E-2</v>
      </c>
      <c r="L77" s="24">
        <v>5.5E-2</v>
      </c>
      <c r="M77" s="25">
        <v>90287.7</v>
      </c>
      <c r="N77" s="26">
        <v>10.327999999999999</v>
      </c>
      <c r="O77" s="26">
        <v>0.215</v>
      </c>
      <c r="P77" s="26">
        <v>1.6E-2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27.48</v>
      </c>
      <c r="E78" s="22">
        <v>1.43</v>
      </c>
      <c r="F78" s="22">
        <v>1.0900000000000001</v>
      </c>
      <c r="G78" s="22">
        <v>1.43</v>
      </c>
      <c r="H78" s="23">
        <v>1.0900000000000001</v>
      </c>
      <c r="I78" s="24">
        <v>7.1999999999999995E-2</v>
      </c>
      <c r="J78" s="24">
        <v>7.1999999999999995E-2</v>
      </c>
      <c r="K78" s="24">
        <v>7.1999999999999995E-2</v>
      </c>
      <c r="L78" s="24">
        <v>7.1999999999999995E-2</v>
      </c>
      <c r="M78" s="25">
        <v>13414.17</v>
      </c>
      <c r="N78" s="26">
        <v>9.6039999999999992</v>
      </c>
      <c r="O78" s="26">
        <v>0.25600000000000001</v>
      </c>
      <c r="P78" s="26">
        <v>1.6E-2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35.28</v>
      </c>
      <c r="E79" s="22">
        <v>1.88</v>
      </c>
      <c r="F79" s="22">
        <v>1.43</v>
      </c>
      <c r="G79" s="22">
        <v>1.88</v>
      </c>
      <c r="H79" s="23">
        <v>1.43</v>
      </c>
      <c r="I79" s="24">
        <v>0.11899999999999999</v>
      </c>
      <c r="J79" s="24">
        <v>0.11899999999999999</v>
      </c>
      <c r="K79" s="24">
        <v>0.11899999999999999</v>
      </c>
      <c r="L79" s="24">
        <v>0.11899999999999999</v>
      </c>
      <c r="M79" s="25">
        <v>825.49</v>
      </c>
      <c r="N79" s="26">
        <v>10.298999999999999</v>
      </c>
      <c r="O79" s="26">
        <v>0.39800000000000002</v>
      </c>
      <c r="P79" s="26">
        <v>1.6E-2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37.200000000000003</v>
      </c>
      <c r="E80" s="22">
        <v>1.8</v>
      </c>
      <c r="F80" s="22">
        <v>1</v>
      </c>
      <c r="G80" s="22">
        <v>1.8</v>
      </c>
      <c r="H80" s="23">
        <v>1</v>
      </c>
      <c r="I80" s="24">
        <v>0.17699999999999999</v>
      </c>
      <c r="J80" s="24">
        <v>0.17699999999999999</v>
      </c>
      <c r="K80" s="24">
        <v>0.17699999999999999</v>
      </c>
      <c r="L80" s="24">
        <v>0.17699999999999999</v>
      </c>
      <c r="M80" s="25">
        <v>28.38</v>
      </c>
      <c r="N80" s="26">
        <v>10.85</v>
      </c>
      <c r="O80" s="26">
        <v>0.61</v>
      </c>
      <c r="P80" s="26">
        <v>4.2999999999999997E-2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30</v>
      </c>
      <c r="E81" s="22">
        <v>2.91</v>
      </c>
      <c r="F81" s="22">
        <v>2.91</v>
      </c>
      <c r="G81" s="22">
        <v>2.91</v>
      </c>
      <c r="H81" s="23">
        <v>2.91</v>
      </c>
      <c r="I81" s="24">
        <v>0.17699999999999999</v>
      </c>
      <c r="J81" s="24">
        <v>0.17699999999999999</v>
      </c>
      <c r="K81" s="24">
        <v>0.17699999999999999</v>
      </c>
      <c r="L81" s="24">
        <v>0.17699999999999999</v>
      </c>
      <c r="M81" s="25">
        <v>28.38</v>
      </c>
      <c r="N81" s="26">
        <v>7.73</v>
      </c>
      <c r="O81" s="26">
        <v>1.071</v>
      </c>
      <c r="P81" s="26">
        <v>4.2999999999999997E-2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2.5</v>
      </c>
      <c r="F82" s="29">
        <v>2.5</v>
      </c>
      <c r="G82" s="29">
        <v>2.5</v>
      </c>
      <c r="H82" s="30">
        <v>2.5</v>
      </c>
      <c r="I82" s="24">
        <v>0.17699999999999999</v>
      </c>
      <c r="J82" s="24">
        <v>0.17699999999999999</v>
      </c>
      <c r="K82" s="24">
        <v>0.17699999999999999</v>
      </c>
      <c r="L82" s="24">
        <v>0.17699999999999999</v>
      </c>
      <c r="M82" s="32">
        <v>28.38</v>
      </c>
      <c r="N82" s="33">
        <v>0</v>
      </c>
      <c r="O82" s="33">
        <v>0.65400000000000003</v>
      </c>
      <c r="P82" s="33">
        <v>4.2999999999999997E-2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13.92</v>
      </c>
      <c r="E83" s="15">
        <v>0.44</v>
      </c>
      <c r="F83" s="15">
        <v>0.32</v>
      </c>
      <c r="G83" s="15">
        <v>0.47</v>
      </c>
      <c r="H83" s="16">
        <v>0.34</v>
      </c>
      <c r="I83" s="199">
        <v>5.1999999999999998E-2</v>
      </c>
      <c r="J83" s="17">
        <v>5.1999999999999998E-2</v>
      </c>
      <c r="K83" s="17">
        <v>5.1999999999999998E-2</v>
      </c>
      <c r="L83" s="200">
        <v>5.1999999999999998E-2</v>
      </c>
      <c r="M83" s="18">
        <v>90287.7</v>
      </c>
      <c r="N83" s="19">
        <v>7.843</v>
      </c>
      <c r="O83" s="19">
        <v>0.15</v>
      </c>
      <c r="P83" s="19">
        <v>1.4999999999999999E-2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16.68</v>
      </c>
      <c r="E84" s="22">
        <v>0.6</v>
      </c>
      <c r="F84" s="22">
        <v>0.48</v>
      </c>
      <c r="G84" s="22">
        <v>0.63</v>
      </c>
      <c r="H84" s="23">
        <v>0.51</v>
      </c>
      <c r="I84" s="201">
        <v>6.0999999999999999E-2</v>
      </c>
      <c r="J84" s="24">
        <v>6.0999999999999999E-2</v>
      </c>
      <c r="K84" s="24">
        <v>6.0999999999999999E-2</v>
      </c>
      <c r="L84" s="202">
        <v>6.0999999999999999E-2</v>
      </c>
      <c r="M84" s="25">
        <v>90287.7</v>
      </c>
      <c r="N84" s="26">
        <v>10.327999999999999</v>
      </c>
      <c r="O84" s="26">
        <v>0.215</v>
      </c>
      <c r="P84" s="26">
        <v>1.6E-2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21.72</v>
      </c>
      <c r="E85" s="22">
        <v>0.92</v>
      </c>
      <c r="F85" s="22">
        <v>0.72</v>
      </c>
      <c r="G85" s="22">
        <v>0.95</v>
      </c>
      <c r="H85" s="23">
        <v>0.74</v>
      </c>
      <c r="I85" s="201">
        <v>6.8000000000000005E-2</v>
      </c>
      <c r="J85" s="24">
        <v>6.8000000000000005E-2</v>
      </c>
      <c r="K85" s="24">
        <v>6.8000000000000005E-2</v>
      </c>
      <c r="L85" s="202">
        <v>6.8000000000000005E-2</v>
      </c>
      <c r="M85" s="25">
        <v>13414.17</v>
      </c>
      <c r="N85" s="26">
        <v>9.6039999999999992</v>
      </c>
      <c r="O85" s="26">
        <v>0.25600000000000001</v>
      </c>
      <c r="P85" s="26">
        <v>1.6E-2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35.04</v>
      </c>
      <c r="E86" s="22">
        <v>1.53</v>
      </c>
      <c r="F86" s="22">
        <v>1.1299999999999999</v>
      </c>
      <c r="G86" s="22">
        <v>1.57</v>
      </c>
      <c r="H86" s="23">
        <v>1.17</v>
      </c>
      <c r="I86" s="201">
        <v>0.09</v>
      </c>
      <c r="J86" s="24">
        <v>0.09</v>
      </c>
      <c r="K86" s="24">
        <v>0.09</v>
      </c>
      <c r="L86" s="202">
        <v>0.09</v>
      </c>
      <c r="M86" s="25">
        <v>825.49</v>
      </c>
      <c r="N86" s="26">
        <v>10.298999999999999</v>
      </c>
      <c r="O86" s="26">
        <v>0.39800000000000002</v>
      </c>
      <c r="P86" s="26">
        <v>1.6E-2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38.159999999999997</v>
      </c>
      <c r="E87" s="22">
        <v>1.7</v>
      </c>
      <c r="F87" s="22">
        <v>1.39</v>
      </c>
      <c r="G87" s="22">
        <v>1.7</v>
      </c>
      <c r="H87" s="23">
        <v>1.39</v>
      </c>
      <c r="I87" s="201">
        <v>0.14899999999999999</v>
      </c>
      <c r="J87" s="24">
        <v>0.14899999999999999</v>
      </c>
      <c r="K87" s="24">
        <v>0.14899999999999999</v>
      </c>
      <c r="L87" s="202">
        <v>0.14899999999999999</v>
      </c>
      <c r="M87" s="25">
        <v>28.38</v>
      </c>
      <c r="N87" s="26">
        <v>10.85</v>
      </c>
      <c r="O87" s="26">
        <v>0.61</v>
      </c>
      <c r="P87" s="26">
        <v>4.2999999999999997E-2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38.159999999999997</v>
      </c>
      <c r="E88" s="22">
        <v>1.67</v>
      </c>
      <c r="F88" s="22">
        <v>1.67</v>
      </c>
      <c r="G88" s="22">
        <v>1.67</v>
      </c>
      <c r="H88" s="23">
        <v>1.67</v>
      </c>
      <c r="I88" s="201">
        <v>0.14899999999999999</v>
      </c>
      <c r="J88" s="24">
        <v>0.14899999999999999</v>
      </c>
      <c r="K88" s="24">
        <v>0.14899999999999999</v>
      </c>
      <c r="L88" s="202">
        <v>0.14899999999999999</v>
      </c>
      <c r="M88" s="25">
        <v>28.38</v>
      </c>
      <c r="N88" s="26">
        <v>10.85</v>
      </c>
      <c r="O88" s="26">
        <v>0.61</v>
      </c>
      <c r="P88" s="26">
        <v>4.2999999999999997E-2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30</v>
      </c>
      <c r="E89" s="22">
        <v>3.54</v>
      </c>
      <c r="F89" s="22">
        <v>1.88</v>
      </c>
      <c r="G89" s="22">
        <v>3.54</v>
      </c>
      <c r="H89" s="23">
        <v>1.88</v>
      </c>
      <c r="I89" s="201">
        <v>0.14899999999999999</v>
      </c>
      <c r="J89" s="24">
        <v>0.14899999999999999</v>
      </c>
      <c r="K89" s="24">
        <v>0.14899999999999999</v>
      </c>
      <c r="L89" s="202">
        <v>0.14899999999999999</v>
      </c>
      <c r="M89" s="25">
        <v>28.38</v>
      </c>
      <c r="N89" s="26">
        <v>7.73</v>
      </c>
      <c r="O89" s="26">
        <v>1.071</v>
      </c>
      <c r="P89" s="26">
        <v>4.2999999999999997E-2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30</v>
      </c>
      <c r="E90" s="22">
        <v>3.49</v>
      </c>
      <c r="F90" s="22">
        <v>3.49</v>
      </c>
      <c r="G90" s="22">
        <v>3.49</v>
      </c>
      <c r="H90" s="23">
        <v>3.49</v>
      </c>
      <c r="I90" s="201">
        <v>0.14899999999999999</v>
      </c>
      <c r="J90" s="24">
        <v>0.14899999999999999</v>
      </c>
      <c r="K90" s="24">
        <v>0.14899999999999999</v>
      </c>
      <c r="L90" s="202">
        <v>0.14899999999999999</v>
      </c>
      <c r="M90" s="25">
        <v>28.38</v>
      </c>
      <c r="N90" s="26">
        <v>7.73</v>
      </c>
      <c r="O90" s="26">
        <v>1.071</v>
      </c>
      <c r="P90" s="26">
        <v>4.2999999999999997E-2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2.52</v>
      </c>
      <c r="F91" s="22">
        <v>2.52</v>
      </c>
      <c r="G91" s="22">
        <v>2.52</v>
      </c>
      <c r="H91" s="23">
        <v>2.52</v>
      </c>
      <c r="I91" s="201">
        <v>0.14899999999999999</v>
      </c>
      <c r="J91" s="24">
        <v>0.14899999999999999</v>
      </c>
      <c r="K91" s="24">
        <v>0.14899999999999999</v>
      </c>
      <c r="L91" s="202">
        <v>0.14899999999999999</v>
      </c>
      <c r="M91" s="25">
        <v>28.38</v>
      </c>
      <c r="N91" s="26">
        <v>0</v>
      </c>
      <c r="O91" s="26">
        <v>0.65400000000000003</v>
      </c>
      <c r="P91" s="26">
        <v>4.2999999999999997E-2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38.64</v>
      </c>
      <c r="E92" s="22">
        <v>4.18</v>
      </c>
      <c r="F92" s="22">
        <v>4.18</v>
      </c>
      <c r="G92" s="22">
        <v>4.18</v>
      </c>
      <c r="H92" s="23">
        <v>4.18</v>
      </c>
      <c r="I92" s="201">
        <v>5.1999999999999998E-2</v>
      </c>
      <c r="J92" s="24">
        <v>5.1999999999999998E-2</v>
      </c>
      <c r="K92" s="24">
        <v>5.1999999999999998E-2</v>
      </c>
      <c r="L92" s="202">
        <v>5.1999999999999998E-2</v>
      </c>
      <c r="M92" s="25">
        <v>13414.17</v>
      </c>
      <c r="N92" s="26">
        <v>9.6039999999999992</v>
      </c>
      <c r="O92" s="26">
        <v>0.25600000000000001</v>
      </c>
      <c r="P92" s="26">
        <v>1.6E-2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76.56</v>
      </c>
      <c r="E93" s="22">
        <v>4.78</v>
      </c>
      <c r="F93" s="22">
        <v>4.78</v>
      </c>
      <c r="G93" s="22">
        <v>4.78</v>
      </c>
      <c r="H93" s="23">
        <v>4.78</v>
      </c>
      <c r="I93" s="201">
        <v>0.11899999999999999</v>
      </c>
      <c r="J93" s="24">
        <v>0.11899999999999999</v>
      </c>
      <c r="K93" s="24">
        <v>0.11899999999999999</v>
      </c>
      <c r="L93" s="202">
        <v>0.11899999999999999</v>
      </c>
      <c r="M93" s="25">
        <v>825.49</v>
      </c>
      <c r="N93" s="26">
        <v>10.298999999999999</v>
      </c>
      <c r="O93" s="26">
        <v>0.39800000000000002</v>
      </c>
      <c r="P93" s="26">
        <v>1.6E-2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/>
      <c r="E94" s="22"/>
      <c r="F94" s="22"/>
      <c r="G94" s="22"/>
      <c r="H94" s="23"/>
      <c r="I94" s="201"/>
      <c r="J94" s="24"/>
      <c r="K94" s="24"/>
      <c r="L94" s="202"/>
      <c r="M94" s="25"/>
      <c r="N94" s="26"/>
      <c r="O94" s="26"/>
      <c r="P94" s="26"/>
      <c r="Q94" s="57"/>
      <c r="R94" s="53"/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3.65</v>
      </c>
      <c r="F95" s="22">
        <v>3.65</v>
      </c>
      <c r="G95" s="22">
        <v>3.65</v>
      </c>
      <c r="H95" s="23">
        <v>3.65</v>
      </c>
      <c r="I95" s="201">
        <v>0.11899999999999999</v>
      </c>
      <c r="J95" s="24">
        <v>0.11899999999999999</v>
      </c>
      <c r="K95" s="24">
        <v>0.11899999999999999</v>
      </c>
      <c r="L95" s="202">
        <v>0.11899999999999999</v>
      </c>
      <c r="M95" s="25">
        <v>825.49</v>
      </c>
      <c r="N95" s="26">
        <v>10.298999999999999</v>
      </c>
      <c r="O95" s="26">
        <v>0.39800000000000002</v>
      </c>
      <c r="P95" s="26">
        <v>1.6E-2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93.96</v>
      </c>
      <c r="E96" s="22">
        <v>5.86</v>
      </c>
      <c r="F96" s="22">
        <v>5.86</v>
      </c>
      <c r="G96" s="22">
        <v>5.86</v>
      </c>
      <c r="H96" s="23">
        <v>5.86</v>
      </c>
      <c r="I96" s="201">
        <v>0.14000000000000001</v>
      </c>
      <c r="J96" s="24">
        <v>0.14000000000000001</v>
      </c>
      <c r="K96" s="24">
        <v>0.14000000000000001</v>
      </c>
      <c r="L96" s="202">
        <v>0.14000000000000001</v>
      </c>
      <c r="M96" s="25">
        <v>28.38</v>
      </c>
      <c r="N96" s="26">
        <v>10.85</v>
      </c>
      <c r="O96" s="26">
        <v>0.61</v>
      </c>
      <c r="P96" s="26">
        <v>4.2999999999999997E-2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30</v>
      </c>
      <c r="E97" s="22">
        <v>9.3699999999999992</v>
      </c>
      <c r="F97" s="22">
        <v>9.3699999999999992</v>
      </c>
      <c r="G97" s="22">
        <v>9.3699999999999992</v>
      </c>
      <c r="H97" s="23">
        <v>9.3699999999999992</v>
      </c>
      <c r="I97" s="201">
        <v>0.14000000000000001</v>
      </c>
      <c r="J97" s="24">
        <v>0.14000000000000001</v>
      </c>
      <c r="K97" s="24">
        <v>0.14000000000000001</v>
      </c>
      <c r="L97" s="202">
        <v>0.14000000000000001</v>
      </c>
      <c r="M97" s="25">
        <v>28.38</v>
      </c>
      <c r="N97" s="26">
        <v>7.73</v>
      </c>
      <c r="O97" s="26">
        <v>1.071</v>
      </c>
      <c r="P97" s="26">
        <v>4.2999999999999997E-2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4.4800000000000004</v>
      </c>
      <c r="F98" s="29">
        <v>4.4800000000000004</v>
      </c>
      <c r="G98" s="29">
        <v>4.4800000000000004</v>
      </c>
      <c r="H98" s="30">
        <v>4.4800000000000004</v>
      </c>
      <c r="I98" s="203">
        <v>0.14000000000000001</v>
      </c>
      <c r="J98" s="31">
        <v>0.14000000000000001</v>
      </c>
      <c r="K98" s="31">
        <v>0.14000000000000001</v>
      </c>
      <c r="L98" s="204">
        <v>0.14000000000000001</v>
      </c>
      <c r="M98" s="32">
        <v>28.38</v>
      </c>
      <c r="N98" s="33">
        <v>0</v>
      </c>
      <c r="O98" s="33">
        <v>0.65400000000000003</v>
      </c>
      <c r="P98" s="33">
        <v>4.2999999999999997E-2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33.6</v>
      </c>
      <c r="E99" s="22">
        <v>0.45</v>
      </c>
      <c r="F99" s="22">
        <v>0.45</v>
      </c>
      <c r="G99" s="22">
        <v>0.45</v>
      </c>
      <c r="H99" s="23">
        <v>0.45</v>
      </c>
      <c r="I99" s="199">
        <v>3.1E-2</v>
      </c>
      <c r="J99" s="17">
        <v>3.1E-2</v>
      </c>
      <c r="K99" s="17">
        <v>3.1E-2</v>
      </c>
      <c r="L99" s="200">
        <v>3.1E-2</v>
      </c>
      <c r="M99" s="25">
        <v>90287.7</v>
      </c>
      <c r="N99" s="26">
        <v>7.843</v>
      </c>
      <c r="O99" s="26">
        <v>0.15</v>
      </c>
      <c r="P99" s="26">
        <v>1.4999999999999999E-2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38.28</v>
      </c>
      <c r="E100" s="22">
        <v>0.65</v>
      </c>
      <c r="F100" s="22">
        <v>0.65</v>
      </c>
      <c r="G100" s="22">
        <v>0.65</v>
      </c>
      <c r="H100" s="23">
        <v>0.65</v>
      </c>
      <c r="I100" s="201">
        <v>3.9E-2</v>
      </c>
      <c r="J100" s="24">
        <v>3.9E-2</v>
      </c>
      <c r="K100" s="24">
        <v>3.9E-2</v>
      </c>
      <c r="L100" s="202">
        <v>3.9E-2</v>
      </c>
      <c r="M100" s="25">
        <v>90287.7</v>
      </c>
      <c r="N100" s="26">
        <v>10.327999999999999</v>
      </c>
      <c r="O100" s="26">
        <v>0.215</v>
      </c>
      <c r="P100" s="26">
        <v>1.6E-2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45.72</v>
      </c>
      <c r="E101" s="22">
        <v>1.1299999999999999</v>
      </c>
      <c r="F101" s="22">
        <v>1.1299999999999999</v>
      </c>
      <c r="G101" s="22">
        <v>1.1299999999999999</v>
      </c>
      <c r="H101" s="23">
        <v>1.1299999999999999</v>
      </c>
      <c r="I101" s="201">
        <v>4.9000000000000002E-2</v>
      </c>
      <c r="J101" s="24">
        <v>4.9000000000000002E-2</v>
      </c>
      <c r="K101" s="24">
        <v>4.9000000000000002E-2</v>
      </c>
      <c r="L101" s="202">
        <v>4.9000000000000002E-2</v>
      </c>
      <c r="M101" s="25">
        <v>13414.17</v>
      </c>
      <c r="N101" s="26">
        <v>9.6039999999999992</v>
      </c>
      <c r="O101" s="26">
        <v>0.25600000000000001</v>
      </c>
      <c r="P101" s="26">
        <v>1.6E-2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48.48</v>
      </c>
      <c r="E102" s="22">
        <v>1.56</v>
      </c>
      <c r="F102" s="22">
        <v>1.56</v>
      </c>
      <c r="G102" s="22">
        <v>1.56</v>
      </c>
      <c r="H102" s="23">
        <v>1.56</v>
      </c>
      <c r="I102" s="201">
        <v>0.106</v>
      </c>
      <c r="J102" s="24">
        <v>0.106</v>
      </c>
      <c r="K102" s="24">
        <v>0.106</v>
      </c>
      <c r="L102" s="202">
        <v>0.106</v>
      </c>
      <c r="M102" s="25">
        <v>825.49</v>
      </c>
      <c r="N102" s="26">
        <v>10.298999999999999</v>
      </c>
      <c r="O102" s="26">
        <v>0.39800000000000002</v>
      </c>
      <c r="P102" s="26">
        <v>1.6E-2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49.32</v>
      </c>
      <c r="E103" s="22">
        <v>2.09</v>
      </c>
      <c r="F103" s="22">
        <v>2.09</v>
      </c>
      <c r="G103" s="22">
        <v>2.09</v>
      </c>
      <c r="H103" s="23">
        <v>2.09</v>
      </c>
      <c r="I103" s="201">
        <v>0.19700000000000001</v>
      </c>
      <c r="J103" s="24">
        <v>0.19700000000000001</v>
      </c>
      <c r="K103" s="24">
        <v>0.19700000000000001</v>
      </c>
      <c r="L103" s="202">
        <v>0.19700000000000001</v>
      </c>
      <c r="M103" s="25">
        <v>28.38</v>
      </c>
      <c r="N103" s="26">
        <v>10.85</v>
      </c>
      <c r="O103" s="26">
        <v>0.61</v>
      </c>
      <c r="P103" s="26">
        <v>4.2999999999999997E-2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30</v>
      </c>
      <c r="E104" s="22">
        <v>3.83</v>
      </c>
      <c r="F104" s="22">
        <v>3.83</v>
      </c>
      <c r="G104" s="22">
        <v>3.83</v>
      </c>
      <c r="H104" s="23">
        <v>3.83</v>
      </c>
      <c r="I104" s="201">
        <v>0.19700000000000001</v>
      </c>
      <c r="J104" s="24">
        <v>0.19700000000000001</v>
      </c>
      <c r="K104" s="24">
        <v>0.19700000000000001</v>
      </c>
      <c r="L104" s="202">
        <v>0.19700000000000001</v>
      </c>
      <c r="M104" s="25">
        <v>28.38</v>
      </c>
      <c r="N104" s="26">
        <v>7.73</v>
      </c>
      <c r="O104" s="26">
        <v>1.071</v>
      </c>
      <c r="P104" s="26">
        <v>4.2999999999999997E-2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2.11</v>
      </c>
      <c r="F105" s="29">
        <v>2.11</v>
      </c>
      <c r="G105" s="29">
        <v>2.11</v>
      </c>
      <c r="H105" s="30">
        <v>2.11</v>
      </c>
      <c r="I105" s="203">
        <v>0.19700000000000001</v>
      </c>
      <c r="J105" s="31">
        <v>0.19700000000000001</v>
      </c>
      <c r="K105" s="31">
        <v>0.19700000000000001</v>
      </c>
      <c r="L105" s="204">
        <v>0.19700000000000001</v>
      </c>
      <c r="M105" s="32">
        <v>28.38</v>
      </c>
      <c r="N105" s="33">
        <v>0</v>
      </c>
      <c r="O105" s="33">
        <v>0.65400000000000003</v>
      </c>
      <c r="P105" s="33">
        <v>4.2999999999999997E-2</v>
      </c>
      <c r="Q105" s="58">
        <v>1.25</v>
      </c>
      <c r="R105" s="54">
        <v>1.5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05"/>
  <sheetViews>
    <sheetView zoomScaleNormal="100" workbookViewId="0">
      <pane xSplit="2" ySplit="2" topLeftCell="C90" activePane="bottomRight" state="frozen"/>
      <selection activeCell="B1" sqref="B1"/>
      <selection pane="topRight" activeCell="C1" sqref="C1"/>
      <selection pane="bottomLeft" activeCell="B3" sqref="B3"/>
      <selection pane="bottomRight" activeCell="G111" sqref="G111"/>
    </sheetView>
  </sheetViews>
  <sheetFormatPr baseColWidth="10" defaultColWidth="11.42578125" defaultRowHeight="15"/>
  <cols>
    <col min="1" max="1" width="4.5703125" style="3" customWidth="1"/>
    <col min="2" max="2" width="61.7109375" style="1" customWidth="1"/>
    <col min="3" max="3" width="3" style="55" customWidth="1"/>
    <col min="4" max="4" width="11.42578125" style="4"/>
    <col min="5" max="17" width="11.42578125" style="1"/>
    <col min="18" max="18" width="12.7109375" style="55" customWidth="1"/>
    <col min="19" max="16384" width="11.42578125" style="1"/>
  </cols>
  <sheetData>
    <row r="1" spans="1:18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198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>
      <c r="A3" s="45">
        <v>1</v>
      </c>
      <c r="B3" s="13" t="s">
        <v>72</v>
      </c>
      <c r="C3" s="61"/>
      <c r="D3" s="14">
        <v>19.079999999999998</v>
      </c>
      <c r="E3" s="15">
        <v>0.41</v>
      </c>
      <c r="F3" s="15">
        <v>0.36</v>
      </c>
      <c r="G3" s="15">
        <v>0.41</v>
      </c>
      <c r="H3" s="16">
        <v>0.36</v>
      </c>
      <c r="I3" s="17">
        <v>3.6999999999999998E-2</v>
      </c>
      <c r="J3" s="17">
        <v>3.6999999999999998E-2</v>
      </c>
      <c r="K3" s="17">
        <v>3.6999999999999998E-2</v>
      </c>
      <c r="L3" s="17">
        <v>3.6999999999999998E-2</v>
      </c>
      <c r="M3" s="18">
        <v>104444</v>
      </c>
      <c r="N3" s="19">
        <v>10.068</v>
      </c>
      <c r="O3" s="19">
        <v>0.221</v>
      </c>
      <c r="P3" s="19">
        <v>2.8000000000000001E-2</v>
      </c>
      <c r="Q3" s="56">
        <v>4950</v>
      </c>
      <c r="R3" s="52">
        <v>1.5</v>
      </c>
    </row>
    <row r="4" spans="1:18">
      <c r="A4" s="46">
        <v>2</v>
      </c>
      <c r="B4" s="20" t="s">
        <v>71</v>
      </c>
      <c r="C4" s="62"/>
      <c r="D4" s="21">
        <v>25.32</v>
      </c>
      <c r="E4" s="22">
        <v>0.67</v>
      </c>
      <c r="F4" s="22">
        <v>0.59</v>
      </c>
      <c r="G4" s="22">
        <v>0.67</v>
      </c>
      <c r="H4" s="23">
        <v>0.59</v>
      </c>
      <c r="I4" s="24">
        <v>0.05</v>
      </c>
      <c r="J4" s="24">
        <v>0.05</v>
      </c>
      <c r="K4" s="24">
        <v>0.05</v>
      </c>
      <c r="L4" s="24">
        <v>0.05</v>
      </c>
      <c r="M4" s="25">
        <v>104444</v>
      </c>
      <c r="N4" s="26">
        <v>15.037000000000001</v>
      </c>
      <c r="O4" s="26">
        <v>0.30199999999999999</v>
      </c>
      <c r="P4" s="26">
        <v>4.1000000000000002E-2</v>
      </c>
      <c r="Q4" s="57">
        <v>4950</v>
      </c>
      <c r="R4" s="53">
        <v>1.5</v>
      </c>
    </row>
    <row r="5" spans="1:18">
      <c r="A5" s="46">
        <v>3</v>
      </c>
      <c r="B5" s="20" t="s">
        <v>65</v>
      </c>
      <c r="C5" s="62"/>
      <c r="D5" s="21">
        <v>32.64</v>
      </c>
      <c r="E5" s="22">
        <v>1.1100000000000001</v>
      </c>
      <c r="F5" s="22">
        <v>1.05</v>
      </c>
      <c r="G5" s="22">
        <v>1.1100000000000001</v>
      </c>
      <c r="H5" s="23">
        <v>1.05</v>
      </c>
      <c r="I5" s="24">
        <v>7.0999999999999994E-2</v>
      </c>
      <c r="J5" s="24">
        <v>7.0999999999999994E-2</v>
      </c>
      <c r="K5" s="24">
        <v>7.0999999999999994E-2</v>
      </c>
      <c r="L5" s="24">
        <v>7.0999999999999994E-2</v>
      </c>
      <c r="M5" s="25">
        <v>15517</v>
      </c>
      <c r="N5" s="26">
        <v>13.394</v>
      </c>
      <c r="O5" s="26">
        <v>0.35099999999999998</v>
      </c>
      <c r="P5" s="26">
        <v>5.0999999999999997E-2</v>
      </c>
      <c r="Q5" s="57">
        <v>745</v>
      </c>
      <c r="R5" s="53">
        <v>1.5</v>
      </c>
    </row>
    <row r="6" spans="1:18">
      <c r="A6" s="46">
        <v>4</v>
      </c>
      <c r="B6" s="20" t="s">
        <v>51</v>
      </c>
      <c r="C6" s="62" t="s">
        <v>160</v>
      </c>
      <c r="D6" s="21">
        <v>0</v>
      </c>
      <c r="E6" s="22">
        <v>1.1399999999999999</v>
      </c>
      <c r="F6" s="22">
        <v>1.1399999999999999</v>
      </c>
      <c r="G6" s="22">
        <v>1.1399999999999999</v>
      </c>
      <c r="H6" s="23">
        <v>1.1399999999999999</v>
      </c>
      <c r="I6" s="24">
        <v>7.0999999999999994E-2</v>
      </c>
      <c r="J6" s="24">
        <v>7.0999999999999994E-2</v>
      </c>
      <c r="K6" s="24">
        <v>7.0999999999999994E-2</v>
      </c>
      <c r="L6" s="24">
        <v>7.0999999999999994E-2</v>
      </c>
      <c r="M6" s="25">
        <v>15517</v>
      </c>
      <c r="N6" s="26">
        <v>13.394</v>
      </c>
      <c r="O6" s="26">
        <v>0.35099999999999998</v>
      </c>
      <c r="P6" s="26">
        <v>5.0999999999999997E-2</v>
      </c>
      <c r="Q6" s="57">
        <v>745</v>
      </c>
      <c r="R6" s="53">
        <v>1.5</v>
      </c>
    </row>
    <row r="7" spans="1:18">
      <c r="A7" s="46">
        <v>5</v>
      </c>
      <c r="B7" s="20" t="s">
        <v>66</v>
      </c>
      <c r="C7" s="62"/>
      <c r="D7" s="21">
        <v>38.64</v>
      </c>
      <c r="E7" s="22">
        <v>1.9</v>
      </c>
      <c r="F7" s="22">
        <v>1.8</v>
      </c>
      <c r="G7" s="22">
        <v>1.9</v>
      </c>
      <c r="H7" s="23">
        <v>1.8</v>
      </c>
      <c r="I7" s="24">
        <v>0.106</v>
      </c>
      <c r="J7" s="24">
        <v>0.106</v>
      </c>
      <c r="K7" s="24">
        <v>0.106</v>
      </c>
      <c r="L7" s="24">
        <v>0.106</v>
      </c>
      <c r="M7" s="25">
        <v>955</v>
      </c>
      <c r="N7" s="26">
        <v>14.314</v>
      </c>
      <c r="O7" s="26">
        <v>0.56699999999999995</v>
      </c>
      <c r="P7" s="26">
        <v>4.2000000000000003E-2</v>
      </c>
      <c r="Q7" s="57">
        <v>43</v>
      </c>
      <c r="R7" s="53">
        <v>1.5</v>
      </c>
    </row>
    <row r="8" spans="1:18">
      <c r="A8" s="46">
        <v>6</v>
      </c>
      <c r="B8" s="20" t="s">
        <v>67</v>
      </c>
      <c r="C8" s="62"/>
      <c r="D8" s="21">
        <v>0</v>
      </c>
      <c r="E8" s="22">
        <v>1.87</v>
      </c>
      <c r="F8" s="22">
        <v>1.87</v>
      </c>
      <c r="G8" s="22">
        <v>1.87</v>
      </c>
      <c r="H8" s="23">
        <v>1.87</v>
      </c>
      <c r="I8" s="24">
        <v>0.106</v>
      </c>
      <c r="J8" s="24">
        <v>0.106</v>
      </c>
      <c r="K8" s="24">
        <v>0.106</v>
      </c>
      <c r="L8" s="24">
        <v>0.106</v>
      </c>
      <c r="M8" s="25">
        <v>955</v>
      </c>
      <c r="N8" s="26">
        <v>14.314</v>
      </c>
      <c r="O8" s="26">
        <v>0.56699999999999995</v>
      </c>
      <c r="P8" s="26">
        <v>4.2000000000000003E-2</v>
      </c>
      <c r="Q8" s="57">
        <v>43</v>
      </c>
      <c r="R8" s="53">
        <v>1.5</v>
      </c>
    </row>
    <row r="9" spans="1:18">
      <c r="A9" s="46">
        <v>7</v>
      </c>
      <c r="B9" s="20" t="s">
        <v>68</v>
      </c>
      <c r="C9" s="62"/>
      <c r="D9" s="21">
        <v>47.16</v>
      </c>
      <c r="E9" s="22">
        <v>2.57</v>
      </c>
      <c r="F9" s="22">
        <v>2.57</v>
      </c>
      <c r="G9" s="22">
        <v>2.57</v>
      </c>
      <c r="H9" s="23">
        <v>2.57</v>
      </c>
      <c r="I9" s="24">
        <v>0.20200000000000001</v>
      </c>
      <c r="J9" s="24">
        <v>0.20200000000000001</v>
      </c>
      <c r="K9" s="24">
        <v>0.20200000000000001</v>
      </c>
      <c r="L9" s="24">
        <v>0.20200000000000001</v>
      </c>
      <c r="M9" s="25">
        <v>33</v>
      </c>
      <c r="N9" s="26">
        <v>15.279</v>
      </c>
      <c r="O9" s="26">
        <v>0.86399999999999999</v>
      </c>
      <c r="P9" s="26">
        <v>0.104</v>
      </c>
      <c r="Q9" s="57">
        <v>1.25</v>
      </c>
      <c r="R9" s="53">
        <v>1.5</v>
      </c>
    </row>
    <row r="10" spans="1:18">
      <c r="A10" s="46">
        <v>8</v>
      </c>
      <c r="B10" s="20" t="s">
        <v>70</v>
      </c>
      <c r="C10" s="62" t="s">
        <v>160</v>
      </c>
      <c r="D10" s="21">
        <v>27.84</v>
      </c>
      <c r="E10" s="22">
        <v>4.1900000000000004</v>
      </c>
      <c r="F10" s="22">
        <v>4.1900000000000004</v>
      </c>
      <c r="G10" s="22">
        <v>4.1900000000000004</v>
      </c>
      <c r="H10" s="23">
        <v>4.1900000000000004</v>
      </c>
      <c r="I10" s="24">
        <v>0.20200000000000001</v>
      </c>
      <c r="J10" s="24">
        <v>0.20200000000000001</v>
      </c>
      <c r="K10" s="24">
        <v>0.20200000000000001</v>
      </c>
      <c r="L10" s="24">
        <v>0.20200000000000001</v>
      </c>
      <c r="M10" s="25">
        <v>33</v>
      </c>
      <c r="N10" s="26">
        <v>8.0619999999999994</v>
      </c>
      <c r="O10" s="26">
        <v>1.577</v>
      </c>
      <c r="P10" s="26">
        <v>0.104</v>
      </c>
      <c r="Q10" s="57">
        <v>1.25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2.57</v>
      </c>
      <c r="F11" s="29">
        <v>2.57</v>
      </c>
      <c r="G11" s="29">
        <v>2.57</v>
      </c>
      <c r="H11" s="30">
        <v>2.57</v>
      </c>
      <c r="I11" s="24">
        <v>0.20200000000000001</v>
      </c>
      <c r="J11" s="24">
        <v>0.20200000000000001</v>
      </c>
      <c r="K11" s="24">
        <v>0.20200000000000001</v>
      </c>
      <c r="L11" s="24">
        <v>0.20200000000000001</v>
      </c>
      <c r="M11" s="32">
        <v>33</v>
      </c>
      <c r="N11" s="33">
        <v>0</v>
      </c>
      <c r="O11" s="33">
        <v>0.92100000000000004</v>
      </c>
      <c r="P11" s="26">
        <v>0.104</v>
      </c>
      <c r="Q11" s="58">
        <v>1.25</v>
      </c>
      <c r="R11" s="54">
        <v>1.5</v>
      </c>
    </row>
    <row r="12" spans="1:18">
      <c r="A12" s="45">
        <v>1</v>
      </c>
      <c r="B12" s="13" t="s">
        <v>73</v>
      </c>
      <c r="C12" s="61"/>
      <c r="D12" s="14">
        <v>29.28</v>
      </c>
      <c r="E12" s="15">
        <v>0.47</v>
      </c>
      <c r="F12" s="15">
        <v>0.47</v>
      </c>
      <c r="G12" s="15">
        <v>0.47</v>
      </c>
      <c r="H12" s="16">
        <v>0.47</v>
      </c>
      <c r="I12" s="17">
        <v>4.2000000000000003E-2</v>
      </c>
      <c r="J12" s="17">
        <v>4.2000000000000003E-2</v>
      </c>
      <c r="K12" s="17">
        <v>4.2000000000000003E-2</v>
      </c>
      <c r="L12" s="17">
        <v>4.2000000000000003E-2</v>
      </c>
      <c r="M12" s="18">
        <v>104444</v>
      </c>
      <c r="N12" s="19">
        <v>10.068</v>
      </c>
      <c r="O12" s="19">
        <v>0.221</v>
      </c>
      <c r="P12" s="19">
        <v>2.8000000000000001E-2</v>
      </c>
      <c r="Q12" s="56">
        <v>4950</v>
      </c>
      <c r="R12" s="52">
        <v>1.5</v>
      </c>
    </row>
    <row r="13" spans="1:18">
      <c r="A13" s="46">
        <v>2</v>
      </c>
      <c r="B13" s="20" t="s">
        <v>74</v>
      </c>
      <c r="C13" s="62"/>
      <c r="D13" s="21">
        <v>36.96</v>
      </c>
      <c r="E13" s="22">
        <v>0.55000000000000004</v>
      </c>
      <c r="F13" s="22">
        <v>0.55000000000000004</v>
      </c>
      <c r="G13" s="22">
        <v>0.55000000000000004</v>
      </c>
      <c r="H13" s="23">
        <v>0.55000000000000004</v>
      </c>
      <c r="I13" s="24">
        <v>5.3999999999999999E-2</v>
      </c>
      <c r="J13" s="24">
        <v>5.3999999999999999E-2</v>
      </c>
      <c r="K13" s="24">
        <v>5.3999999999999999E-2</v>
      </c>
      <c r="L13" s="24">
        <v>5.3999999999999999E-2</v>
      </c>
      <c r="M13" s="25">
        <v>104444</v>
      </c>
      <c r="N13" s="26">
        <v>15.037000000000001</v>
      </c>
      <c r="O13" s="26">
        <v>0.30199999999999999</v>
      </c>
      <c r="P13" s="26">
        <v>4.1000000000000002E-2</v>
      </c>
      <c r="Q13" s="57">
        <v>4950</v>
      </c>
      <c r="R13" s="53">
        <v>1.5</v>
      </c>
    </row>
    <row r="14" spans="1:18">
      <c r="A14" s="46">
        <v>3</v>
      </c>
      <c r="B14" s="20" t="s">
        <v>75</v>
      </c>
      <c r="C14" s="62"/>
      <c r="D14" s="21">
        <v>38.520000000000003</v>
      </c>
      <c r="E14" s="22">
        <v>1.01</v>
      </c>
      <c r="F14" s="22">
        <v>0.75</v>
      </c>
      <c r="G14" s="22">
        <v>1.38</v>
      </c>
      <c r="H14" s="23">
        <v>0.75</v>
      </c>
      <c r="I14" s="24">
        <v>7.6999999999999999E-2</v>
      </c>
      <c r="J14" s="24">
        <v>7.6999999999999999E-2</v>
      </c>
      <c r="K14" s="24">
        <v>7.6999999999999999E-2</v>
      </c>
      <c r="L14" s="24">
        <v>7.6999999999999999E-2</v>
      </c>
      <c r="M14" s="25">
        <v>15517</v>
      </c>
      <c r="N14" s="26">
        <v>13.394</v>
      </c>
      <c r="O14" s="26">
        <v>0.35099999999999998</v>
      </c>
      <c r="P14" s="26">
        <v>5.0999999999999997E-2</v>
      </c>
      <c r="Q14" s="57">
        <v>745</v>
      </c>
      <c r="R14" s="53">
        <v>1.5</v>
      </c>
    </row>
    <row r="15" spans="1:18">
      <c r="A15" s="46">
        <v>4</v>
      </c>
      <c r="B15" s="20" t="s">
        <v>76</v>
      </c>
      <c r="C15" s="62"/>
      <c r="D15" s="21">
        <v>43.92</v>
      </c>
      <c r="E15" s="22">
        <v>1.3</v>
      </c>
      <c r="F15" s="22">
        <v>0.84</v>
      </c>
      <c r="G15" s="22">
        <v>1.68</v>
      </c>
      <c r="H15" s="23">
        <v>0.98</v>
      </c>
      <c r="I15" s="24">
        <v>0.122</v>
      </c>
      <c r="J15" s="24">
        <v>0.122</v>
      </c>
      <c r="K15" s="24">
        <v>0.122</v>
      </c>
      <c r="L15" s="24">
        <v>0.122</v>
      </c>
      <c r="M15" s="25">
        <v>955</v>
      </c>
      <c r="N15" s="26">
        <v>14.314</v>
      </c>
      <c r="O15" s="26">
        <v>0.56699999999999995</v>
      </c>
      <c r="P15" s="26">
        <v>4.2000000000000003E-2</v>
      </c>
      <c r="Q15" s="57">
        <v>43</v>
      </c>
      <c r="R15" s="53">
        <v>1.5</v>
      </c>
    </row>
    <row r="16" spans="1:18">
      <c r="A16" s="46">
        <v>5</v>
      </c>
      <c r="B16" s="20" t="s">
        <v>77</v>
      </c>
      <c r="C16" s="62"/>
      <c r="D16" s="21">
        <v>70.680000000000007</v>
      </c>
      <c r="E16" s="22">
        <v>3.11</v>
      </c>
      <c r="F16" s="22">
        <v>1.8</v>
      </c>
      <c r="G16" s="22">
        <v>3.9</v>
      </c>
      <c r="H16" s="23">
        <v>1.8</v>
      </c>
      <c r="I16" s="24">
        <v>0.22800000000000001</v>
      </c>
      <c r="J16" s="24">
        <v>0.22800000000000001</v>
      </c>
      <c r="K16" s="24">
        <v>0.22800000000000001</v>
      </c>
      <c r="L16" s="24">
        <v>0.22800000000000001</v>
      </c>
      <c r="M16" s="25">
        <v>33</v>
      </c>
      <c r="N16" s="26">
        <v>15.279</v>
      </c>
      <c r="O16" s="26">
        <v>0.86399999999999999</v>
      </c>
      <c r="P16" s="26">
        <v>0.104</v>
      </c>
      <c r="Q16" s="57">
        <v>1.25</v>
      </c>
      <c r="R16" s="53">
        <v>1.5</v>
      </c>
    </row>
    <row r="17" spans="1:18">
      <c r="A17" s="46">
        <v>6</v>
      </c>
      <c r="B17" s="20" t="s">
        <v>78</v>
      </c>
      <c r="C17" s="62" t="s">
        <v>160</v>
      </c>
      <c r="D17" s="21">
        <v>27</v>
      </c>
      <c r="E17" s="22">
        <v>5.98</v>
      </c>
      <c r="F17" s="22">
        <v>5.98</v>
      </c>
      <c r="G17" s="22">
        <v>5.98</v>
      </c>
      <c r="H17" s="23">
        <v>5.98</v>
      </c>
      <c r="I17" s="24">
        <v>0.22800000000000001</v>
      </c>
      <c r="J17" s="24">
        <v>0.22800000000000001</v>
      </c>
      <c r="K17" s="24">
        <v>0.22800000000000001</v>
      </c>
      <c r="L17" s="24">
        <v>0.22800000000000001</v>
      </c>
      <c r="M17" s="25">
        <v>33</v>
      </c>
      <c r="N17" s="26">
        <v>8.0619999999999994</v>
      </c>
      <c r="O17" s="26">
        <v>1.577</v>
      </c>
      <c r="P17" s="26">
        <v>0.104</v>
      </c>
      <c r="Q17" s="57">
        <v>1.25</v>
      </c>
      <c r="R17" s="53">
        <v>1.5</v>
      </c>
    </row>
    <row r="18" spans="1:18">
      <c r="A18" s="46">
        <v>7</v>
      </c>
      <c r="B18" s="20" t="s">
        <v>79</v>
      </c>
      <c r="C18" s="62" t="s">
        <v>160</v>
      </c>
      <c r="D18" s="21">
        <v>0</v>
      </c>
      <c r="E18" s="22">
        <v>3.38</v>
      </c>
      <c r="F18" s="22">
        <v>3.38</v>
      </c>
      <c r="G18" s="22">
        <v>3.38</v>
      </c>
      <c r="H18" s="23">
        <v>3.38</v>
      </c>
      <c r="I18" s="24">
        <v>0.22800000000000001</v>
      </c>
      <c r="J18" s="24">
        <v>0.22800000000000001</v>
      </c>
      <c r="K18" s="24">
        <v>0.22800000000000001</v>
      </c>
      <c r="L18" s="24">
        <v>0.22800000000000001</v>
      </c>
      <c r="M18" s="25">
        <v>33</v>
      </c>
      <c r="N18" s="26">
        <v>0</v>
      </c>
      <c r="O18" s="26">
        <v>0.92100000000000004</v>
      </c>
      <c r="P18" s="26">
        <v>0.104</v>
      </c>
      <c r="Q18" s="57">
        <v>1.25</v>
      </c>
      <c r="R18" s="53">
        <v>1.5</v>
      </c>
    </row>
    <row r="19" spans="1:18">
      <c r="A19" s="46">
        <v>8</v>
      </c>
      <c r="B19" s="20" t="s">
        <v>80</v>
      </c>
      <c r="C19" s="62"/>
      <c r="D19" s="21">
        <v>31.92</v>
      </c>
      <c r="E19" s="22">
        <v>0.89</v>
      </c>
      <c r="F19" s="22">
        <v>0.89</v>
      </c>
      <c r="G19" s="22">
        <v>0.89</v>
      </c>
      <c r="H19" s="23">
        <v>0.89</v>
      </c>
      <c r="I19" s="24">
        <v>6.9000000000000006E-2</v>
      </c>
      <c r="J19" s="24">
        <v>6.9000000000000006E-2</v>
      </c>
      <c r="K19" s="24">
        <v>6.9000000000000006E-2</v>
      </c>
      <c r="L19" s="24">
        <v>6.9000000000000006E-2</v>
      </c>
      <c r="M19" s="25">
        <v>104444</v>
      </c>
      <c r="N19" s="26">
        <v>15.037000000000001</v>
      </c>
      <c r="O19" s="26">
        <v>0.30199999999999999</v>
      </c>
      <c r="P19" s="26">
        <v>4.1000000000000002E-2</v>
      </c>
      <c r="Q19" s="57">
        <v>4950</v>
      </c>
      <c r="R19" s="53">
        <v>1.5</v>
      </c>
    </row>
    <row r="20" spans="1:18">
      <c r="A20" s="46">
        <v>9</v>
      </c>
      <c r="B20" s="20" t="s">
        <v>81</v>
      </c>
      <c r="C20" s="62"/>
      <c r="D20" s="21">
        <v>39.6</v>
      </c>
      <c r="E20" s="22">
        <v>0.97</v>
      </c>
      <c r="F20" s="22">
        <v>0.8</v>
      </c>
      <c r="G20" s="22">
        <v>1.1000000000000001</v>
      </c>
      <c r="H20" s="23">
        <v>0.8</v>
      </c>
      <c r="I20" s="24">
        <v>8.3000000000000004E-2</v>
      </c>
      <c r="J20" s="24">
        <v>8.3000000000000004E-2</v>
      </c>
      <c r="K20" s="24">
        <v>8.3000000000000004E-2</v>
      </c>
      <c r="L20" s="24">
        <v>8.3000000000000004E-2</v>
      </c>
      <c r="M20" s="25">
        <v>15517</v>
      </c>
      <c r="N20" s="26">
        <v>13.394</v>
      </c>
      <c r="O20" s="26">
        <v>0.35099999999999998</v>
      </c>
      <c r="P20" s="26">
        <v>5.0999999999999997E-2</v>
      </c>
      <c r="Q20" s="57">
        <v>745</v>
      </c>
      <c r="R20" s="53">
        <v>1.5</v>
      </c>
    </row>
    <row r="21" spans="1:18">
      <c r="A21" s="46">
        <v>10</v>
      </c>
      <c r="B21" s="20" t="s">
        <v>82</v>
      </c>
      <c r="C21" s="62"/>
      <c r="D21" s="21">
        <v>45.96</v>
      </c>
      <c r="E21" s="22">
        <v>1.9</v>
      </c>
      <c r="F21" s="22">
        <v>1.6</v>
      </c>
      <c r="G21" s="22">
        <v>2.13</v>
      </c>
      <c r="H21" s="23">
        <v>1.6</v>
      </c>
      <c r="I21" s="24">
        <v>0.14599999999999999</v>
      </c>
      <c r="J21" s="24">
        <v>0.14599999999999999</v>
      </c>
      <c r="K21" s="24">
        <v>0.14599999999999999</v>
      </c>
      <c r="L21" s="24">
        <v>0.14599999999999999</v>
      </c>
      <c r="M21" s="25">
        <v>955</v>
      </c>
      <c r="N21" s="26">
        <v>14.314</v>
      </c>
      <c r="O21" s="26">
        <v>0.56699999999999995</v>
      </c>
      <c r="P21" s="26">
        <v>4.2000000000000003E-2</v>
      </c>
      <c r="Q21" s="57">
        <v>43</v>
      </c>
      <c r="R21" s="53">
        <v>1.5</v>
      </c>
    </row>
    <row r="22" spans="1:18">
      <c r="A22" s="46">
        <v>11</v>
      </c>
      <c r="B22" s="20" t="s">
        <v>83</v>
      </c>
      <c r="C22" s="62"/>
      <c r="D22" s="21">
        <v>53.4</v>
      </c>
      <c r="E22" s="22">
        <v>2.2999999999999998</v>
      </c>
      <c r="F22" s="22">
        <v>2</v>
      </c>
      <c r="G22" s="22">
        <v>2.8</v>
      </c>
      <c r="H22" s="23">
        <v>2</v>
      </c>
      <c r="I22" s="24">
        <v>0.23699999999999999</v>
      </c>
      <c r="J22" s="24">
        <v>0.23699999999999999</v>
      </c>
      <c r="K22" s="24">
        <v>0.23699999999999999</v>
      </c>
      <c r="L22" s="24">
        <v>0.23699999999999999</v>
      </c>
      <c r="M22" s="25">
        <v>33</v>
      </c>
      <c r="N22" s="26">
        <v>15.279</v>
      </c>
      <c r="O22" s="26">
        <v>0.86399999999999999</v>
      </c>
      <c r="P22" s="26">
        <v>0.104</v>
      </c>
      <c r="Q22" s="57">
        <v>1.25</v>
      </c>
      <c r="R22" s="53">
        <v>1.5</v>
      </c>
    </row>
    <row r="23" spans="1:18">
      <c r="A23" s="46">
        <v>12</v>
      </c>
      <c r="B23" s="20" t="s">
        <v>84</v>
      </c>
      <c r="C23" s="62" t="s">
        <v>160</v>
      </c>
      <c r="D23" s="21">
        <v>27.48</v>
      </c>
      <c r="E23" s="22">
        <v>3.56</v>
      </c>
      <c r="F23" s="22">
        <v>3.56</v>
      </c>
      <c r="G23" s="22">
        <v>3.56</v>
      </c>
      <c r="H23" s="23">
        <v>3.56</v>
      </c>
      <c r="I23" s="24">
        <v>0.23699999999999999</v>
      </c>
      <c r="J23" s="24">
        <v>0.23699999999999999</v>
      </c>
      <c r="K23" s="24">
        <v>0.23699999999999999</v>
      </c>
      <c r="L23" s="24">
        <v>0.23699999999999999</v>
      </c>
      <c r="M23" s="25">
        <v>33</v>
      </c>
      <c r="N23" s="26">
        <v>8.0619999999999994</v>
      </c>
      <c r="O23" s="26">
        <v>1.577</v>
      </c>
      <c r="P23" s="26">
        <v>0.104</v>
      </c>
      <c r="Q23" s="57">
        <v>1.25</v>
      </c>
      <c r="R23" s="53">
        <v>1.5</v>
      </c>
    </row>
    <row r="24" spans="1:18" ht="15.75" thickBot="1">
      <c r="A24" s="47">
        <v>13</v>
      </c>
      <c r="B24" s="27" t="s">
        <v>85</v>
      </c>
      <c r="C24" s="63" t="s">
        <v>160</v>
      </c>
      <c r="D24" s="28">
        <v>0</v>
      </c>
      <c r="E24" s="29">
        <v>2.36</v>
      </c>
      <c r="F24" s="29">
        <v>2.36</v>
      </c>
      <c r="G24" s="29">
        <v>2.36</v>
      </c>
      <c r="H24" s="30">
        <v>2.36</v>
      </c>
      <c r="I24" s="24">
        <v>0.23699999999999999</v>
      </c>
      <c r="J24" s="24">
        <v>0.23699999999999999</v>
      </c>
      <c r="K24" s="24">
        <v>0.23699999999999999</v>
      </c>
      <c r="L24" s="24">
        <v>0.23699999999999999</v>
      </c>
      <c r="M24" s="32">
        <v>33</v>
      </c>
      <c r="N24" s="33">
        <v>0</v>
      </c>
      <c r="O24" s="33">
        <v>0.92100000000000004</v>
      </c>
      <c r="P24" s="33">
        <v>0.104</v>
      </c>
      <c r="Q24" s="58">
        <v>1.25</v>
      </c>
      <c r="R24" s="54">
        <v>1.5</v>
      </c>
    </row>
    <row r="25" spans="1:18">
      <c r="A25" s="45">
        <v>1</v>
      </c>
      <c r="B25" s="13" t="s">
        <v>86</v>
      </c>
      <c r="C25" s="61"/>
      <c r="D25" s="14">
        <v>19.68</v>
      </c>
      <c r="E25" s="15">
        <v>0.32</v>
      </c>
      <c r="F25" s="15">
        <v>0.2</v>
      </c>
      <c r="G25" s="15">
        <v>0.32</v>
      </c>
      <c r="H25" s="16">
        <v>0.2</v>
      </c>
      <c r="I25" s="17">
        <v>0.109</v>
      </c>
      <c r="J25" s="17">
        <v>0.109</v>
      </c>
      <c r="K25" s="17">
        <v>0.109</v>
      </c>
      <c r="L25" s="17">
        <v>0.109</v>
      </c>
      <c r="M25" s="18">
        <v>104444</v>
      </c>
      <c r="N25" s="19">
        <v>10.068</v>
      </c>
      <c r="O25" s="19">
        <v>0.221</v>
      </c>
      <c r="P25" s="19">
        <v>2.8000000000000001E-2</v>
      </c>
      <c r="Q25" s="56">
        <v>4950</v>
      </c>
      <c r="R25" s="52">
        <v>1.5</v>
      </c>
    </row>
    <row r="26" spans="1:18">
      <c r="A26" s="46">
        <v>2</v>
      </c>
      <c r="B26" s="20" t="s">
        <v>87</v>
      </c>
      <c r="C26" s="62"/>
      <c r="D26" s="21">
        <v>26.04</v>
      </c>
      <c r="E26" s="22">
        <v>0.61</v>
      </c>
      <c r="F26" s="22">
        <v>0.37</v>
      </c>
      <c r="G26" s="22">
        <v>0.61</v>
      </c>
      <c r="H26" s="23">
        <v>0.37</v>
      </c>
      <c r="I26" s="24">
        <v>0.111</v>
      </c>
      <c r="J26" s="24">
        <v>0.111</v>
      </c>
      <c r="K26" s="24">
        <v>0.111</v>
      </c>
      <c r="L26" s="24">
        <v>0.111</v>
      </c>
      <c r="M26" s="25">
        <v>104444</v>
      </c>
      <c r="N26" s="26">
        <v>15.037000000000001</v>
      </c>
      <c r="O26" s="26">
        <v>0.30199999999999999</v>
      </c>
      <c r="P26" s="26">
        <v>4.1000000000000002E-2</v>
      </c>
      <c r="Q26" s="57">
        <v>4950</v>
      </c>
      <c r="R26" s="53">
        <v>1.5</v>
      </c>
    </row>
    <row r="27" spans="1:18">
      <c r="A27" s="46">
        <v>3</v>
      </c>
      <c r="B27" s="20" t="s">
        <v>88</v>
      </c>
      <c r="C27" s="62"/>
      <c r="D27" s="21">
        <v>36</v>
      </c>
      <c r="E27" s="22">
        <v>1</v>
      </c>
      <c r="F27" s="22">
        <v>0.53</v>
      </c>
      <c r="G27" s="22">
        <v>1</v>
      </c>
      <c r="H27" s="23">
        <v>0.53</v>
      </c>
      <c r="I27" s="24">
        <v>0.115</v>
      </c>
      <c r="J27" s="24">
        <v>0.115</v>
      </c>
      <c r="K27" s="24">
        <v>0.115</v>
      </c>
      <c r="L27" s="24">
        <v>0.115</v>
      </c>
      <c r="M27" s="25">
        <v>15517</v>
      </c>
      <c r="N27" s="26">
        <v>13.394</v>
      </c>
      <c r="O27" s="26">
        <v>0.35099999999999998</v>
      </c>
      <c r="P27" s="26">
        <v>5.0999999999999997E-2</v>
      </c>
      <c r="Q27" s="57">
        <v>745</v>
      </c>
      <c r="R27" s="53">
        <v>1.5</v>
      </c>
    </row>
    <row r="28" spans="1:18">
      <c r="A28" s="46">
        <v>4</v>
      </c>
      <c r="B28" s="20" t="s">
        <v>89</v>
      </c>
      <c r="C28" s="62" t="s">
        <v>160</v>
      </c>
      <c r="D28" s="21">
        <v>0</v>
      </c>
      <c r="E28" s="22">
        <v>0.92</v>
      </c>
      <c r="F28" s="22">
        <v>0.72</v>
      </c>
      <c r="G28" s="22">
        <v>0.92</v>
      </c>
      <c r="H28" s="23">
        <v>0.72</v>
      </c>
      <c r="I28" s="24">
        <v>0.115</v>
      </c>
      <c r="J28" s="24">
        <v>0.115</v>
      </c>
      <c r="K28" s="24">
        <v>0.115</v>
      </c>
      <c r="L28" s="24">
        <v>0.115</v>
      </c>
      <c r="M28" s="25">
        <v>15517</v>
      </c>
      <c r="N28" s="26">
        <v>13.394</v>
      </c>
      <c r="O28" s="26">
        <v>0.35099999999999998</v>
      </c>
      <c r="P28" s="26">
        <v>5.0999999999999997E-2</v>
      </c>
      <c r="Q28" s="57">
        <v>745</v>
      </c>
      <c r="R28" s="53">
        <v>1.5</v>
      </c>
    </row>
    <row r="29" spans="1:18">
      <c r="A29" s="46">
        <v>5</v>
      </c>
      <c r="B29" s="20" t="s">
        <v>90</v>
      </c>
      <c r="C29" s="62"/>
      <c r="D29" s="21">
        <v>36.799999999999997</v>
      </c>
      <c r="E29" s="22">
        <v>1.3</v>
      </c>
      <c r="F29" s="22">
        <v>1.3</v>
      </c>
      <c r="G29" s="22">
        <v>1.5</v>
      </c>
      <c r="H29" s="23">
        <v>1.5</v>
      </c>
      <c r="I29" s="24">
        <v>0.16600000000000001</v>
      </c>
      <c r="J29" s="24">
        <v>0.16600000000000001</v>
      </c>
      <c r="K29" s="24">
        <v>0.16600000000000001</v>
      </c>
      <c r="L29" s="24">
        <v>0.16600000000000001</v>
      </c>
      <c r="M29" s="25">
        <v>955</v>
      </c>
      <c r="N29" s="26">
        <v>14.314</v>
      </c>
      <c r="O29" s="26">
        <v>0.56699999999999995</v>
      </c>
      <c r="P29" s="26">
        <v>4.2000000000000003E-2</v>
      </c>
      <c r="Q29" s="57">
        <v>43</v>
      </c>
      <c r="R29" s="53">
        <v>1.5</v>
      </c>
    </row>
    <row r="30" spans="1:18">
      <c r="A30" s="46">
        <v>6</v>
      </c>
      <c r="B30" s="20" t="s">
        <v>91</v>
      </c>
      <c r="C30" s="62" t="s">
        <v>160</v>
      </c>
      <c r="D30" s="21">
        <v>0</v>
      </c>
      <c r="E30" s="22">
        <v>1.75</v>
      </c>
      <c r="F30" s="22">
        <v>1.3</v>
      </c>
      <c r="G30" s="22">
        <v>1.75</v>
      </c>
      <c r="H30" s="23">
        <v>1.3</v>
      </c>
      <c r="I30" s="24">
        <v>0.16600000000000001</v>
      </c>
      <c r="J30" s="24">
        <v>0.16600000000000001</v>
      </c>
      <c r="K30" s="24">
        <v>0.16600000000000001</v>
      </c>
      <c r="L30" s="24">
        <v>0.16600000000000001</v>
      </c>
      <c r="M30" s="25">
        <v>955</v>
      </c>
      <c r="N30" s="26">
        <v>14.314</v>
      </c>
      <c r="O30" s="26">
        <v>0.56699999999999995</v>
      </c>
      <c r="P30" s="26">
        <v>4.2000000000000003E-2</v>
      </c>
      <c r="Q30" s="57">
        <v>43</v>
      </c>
      <c r="R30" s="53">
        <v>1.5</v>
      </c>
    </row>
    <row r="31" spans="1:18">
      <c r="A31" s="46">
        <v>7</v>
      </c>
      <c r="B31" s="20" t="s">
        <v>92</v>
      </c>
      <c r="C31" s="62"/>
      <c r="D31" s="21">
        <v>31.5</v>
      </c>
      <c r="E31" s="22">
        <v>2.34</v>
      </c>
      <c r="F31" s="22">
        <v>2.34</v>
      </c>
      <c r="G31" s="22">
        <v>2.77</v>
      </c>
      <c r="H31" s="23">
        <v>2.77</v>
      </c>
      <c r="I31" s="24">
        <v>0.215</v>
      </c>
      <c r="J31" s="24">
        <v>0.215</v>
      </c>
      <c r="K31" s="24">
        <v>0.215</v>
      </c>
      <c r="L31" s="24">
        <v>0.215</v>
      </c>
      <c r="M31" s="25">
        <v>33</v>
      </c>
      <c r="N31" s="26">
        <v>15.279</v>
      </c>
      <c r="O31" s="26">
        <v>0.86399999999999999</v>
      </c>
      <c r="P31" s="26">
        <v>0.104</v>
      </c>
      <c r="Q31" s="57">
        <v>1.25</v>
      </c>
      <c r="R31" s="53">
        <v>1.5</v>
      </c>
    </row>
    <row r="32" spans="1:18">
      <c r="A32" s="46">
        <v>8</v>
      </c>
      <c r="B32" s="20" t="s">
        <v>93</v>
      </c>
      <c r="C32" s="62" t="s">
        <v>160</v>
      </c>
      <c r="D32" s="21">
        <v>25.8</v>
      </c>
      <c r="E32" s="22">
        <v>4.0999999999999996</v>
      </c>
      <c r="F32" s="22">
        <v>4.0999999999999996</v>
      </c>
      <c r="G32" s="22">
        <v>4.0999999999999996</v>
      </c>
      <c r="H32" s="23">
        <v>4.0999999999999996</v>
      </c>
      <c r="I32" s="24">
        <v>0.215</v>
      </c>
      <c r="J32" s="24">
        <v>0.215</v>
      </c>
      <c r="K32" s="24">
        <v>0.215</v>
      </c>
      <c r="L32" s="24">
        <v>0.215</v>
      </c>
      <c r="M32" s="25">
        <v>33</v>
      </c>
      <c r="N32" s="26">
        <v>8.0619999999999994</v>
      </c>
      <c r="O32" s="26">
        <v>1.577</v>
      </c>
      <c r="P32" s="26">
        <v>0.104</v>
      </c>
      <c r="Q32" s="57">
        <v>1.25</v>
      </c>
      <c r="R32" s="53">
        <v>1.5</v>
      </c>
    </row>
    <row r="33" spans="1:18" ht="15.75" thickBot="1">
      <c r="A33" s="47">
        <v>9</v>
      </c>
      <c r="B33" s="27" t="s">
        <v>94</v>
      </c>
      <c r="C33" s="63" t="s">
        <v>160</v>
      </c>
      <c r="D33" s="28">
        <v>0</v>
      </c>
      <c r="E33" s="29">
        <v>3.6</v>
      </c>
      <c r="F33" s="29">
        <v>2.85</v>
      </c>
      <c r="G33" s="29">
        <v>3.6</v>
      </c>
      <c r="H33" s="30">
        <v>2.85</v>
      </c>
      <c r="I33" s="31">
        <v>0.215</v>
      </c>
      <c r="J33" s="31">
        <v>0.215</v>
      </c>
      <c r="K33" s="31">
        <v>0.215</v>
      </c>
      <c r="L33" s="31">
        <v>0.215</v>
      </c>
      <c r="M33" s="32">
        <v>33</v>
      </c>
      <c r="N33" s="33">
        <v>0</v>
      </c>
      <c r="O33" s="33">
        <v>0.92100000000000004</v>
      </c>
      <c r="P33" s="33">
        <v>0.104</v>
      </c>
      <c r="Q33" s="58">
        <v>1.25</v>
      </c>
      <c r="R33" s="54">
        <v>1.5</v>
      </c>
    </row>
    <row r="34" spans="1:18">
      <c r="A34" s="45">
        <v>1</v>
      </c>
      <c r="B34" s="13" t="s">
        <v>95</v>
      </c>
      <c r="C34" s="61"/>
      <c r="D34" s="14">
        <v>12.48</v>
      </c>
      <c r="E34" s="15">
        <v>0.35</v>
      </c>
      <c r="F34" s="15">
        <v>0.34</v>
      </c>
      <c r="G34" s="15">
        <v>0.38</v>
      </c>
      <c r="H34" s="16">
        <v>0.34</v>
      </c>
      <c r="I34" s="199">
        <v>0.03</v>
      </c>
      <c r="J34" s="17">
        <v>0.03</v>
      </c>
      <c r="K34" s="17">
        <v>0.03</v>
      </c>
      <c r="L34" s="200">
        <v>0.03</v>
      </c>
      <c r="M34" s="18">
        <v>104444</v>
      </c>
      <c r="N34" s="19">
        <v>10.068</v>
      </c>
      <c r="O34" s="19">
        <v>0.221</v>
      </c>
      <c r="P34" s="19">
        <v>2.8000000000000001E-2</v>
      </c>
      <c r="Q34" s="56">
        <v>4950</v>
      </c>
      <c r="R34" s="52">
        <v>1.5</v>
      </c>
    </row>
    <row r="35" spans="1:18">
      <c r="A35" s="46">
        <v>2</v>
      </c>
      <c r="B35" s="20" t="s">
        <v>96</v>
      </c>
      <c r="C35" s="62"/>
      <c r="D35" s="21">
        <v>18.48</v>
      </c>
      <c r="E35" s="22">
        <v>0.51</v>
      </c>
      <c r="F35" s="22">
        <v>0.46</v>
      </c>
      <c r="G35" s="22">
        <v>0.54</v>
      </c>
      <c r="H35" s="23">
        <v>0.48</v>
      </c>
      <c r="I35" s="201">
        <v>5.0999999999999997E-2</v>
      </c>
      <c r="J35" s="24">
        <v>5.0999999999999997E-2</v>
      </c>
      <c r="K35" s="24">
        <v>5.0999999999999997E-2</v>
      </c>
      <c r="L35" s="202">
        <v>5.0999999999999997E-2</v>
      </c>
      <c r="M35" s="25">
        <v>104444</v>
      </c>
      <c r="N35" s="26">
        <v>15.037000000000001</v>
      </c>
      <c r="O35" s="26">
        <v>0.30199999999999999</v>
      </c>
      <c r="P35" s="26">
        <v>4.1000000000000002E-2</v>
      </c>
      <c r="Q35" s="57">
        <v>4950</v>
      </c>
      <c r="R35" s="53">
        <v>1.5</v>
      </c>
    </row>
    <row r="36" spans="1:18">
      <c r="A36" s="46">
        <v>3</v>
      </c>
      <c r="B36" s="20" t="s">
        <v>97</v>
      </c>
      <c r="C36" s="62"/>
      <c r="D36" s="21">
        <v>30.84</v>
      </c>
      <c r="E36" s="22">
        <v>0.73</v>
      </c>
      <c r="F36" s="22">
        <v>0.6</v>
      </c>
      <c r="G36" s="22">
        <v>0.83</v>
      </c>
      <c r="H36" s="23">
        <v>0.66</v>
      </c>
      <c r="I36" s="201">
        <v>7.9000000000000001E-2</v>
      </c>
      <c r="J36" s="24">
        <v>7.9000000000000001E-2</v>
      </c>
      <c r="K36" s="24">
        <v>7.9000000000000001E-2</v>
      </c>
      <c r="L36" s="202">
        <v>7.9000000000000001E-2</v>
      </c>
      <c r="M36" s="25">
        <v>15517</v>
      </c>
      <c r="N36" s="26">
        <v>13.394</v>
      </c>
      <c r="O36" s="26">
        <v>0.35099999999999998</v>
      </c>
      <c r="P36" s="26">
        <v>5.0999999999999997E-2</v>
      </c>
      <c r="Q36" s="57">
        <v>745</v>
      </c>
      <c r="R36" s="53">
        <v>1.5</v>
      </c>
    </row>
    <row r="37" spans="1:18">
      <c r="A37" s="46">
        <v>4</v>
      </c>
      <c r="B37" s="20" t="s">
        <v>98</v>
      </c>
      <c r="C37" s="62"/>
      <c r="D37" s="21">
        <v>38.28</v>
      </c>
      <c r="E37" s="22">
        <v>1.1599999999999999</v>
      </c>
      <c r="F37" s="22">
        <v>1.1200000000000001</v>
      </c>
      <c r="G37" s="22">
        <v>1.1599999999999999</v>
      </c>
      <c r="H37" s="23">
        <v>1.1200000000000001</v>
      </c>
      <c r="I37" s="201">
        <v>0.13300000000000001</v>
      </c>
      <c r="J37" s="24">
        <v>0.13300000000000001</v>
      </c>
      <c r="K37" s="24">
        <v>0.13300000000000001</v>
      </c>
      <c r="L37" s="202">
        <v>0.13300000000000001</v>
      </c>
      <c r="M37" s="25">
        <v>955</v>
      </c>
      <c r="N37" s="26">
        <v>14.314</v>
      </c>
      <c r="O37" s="26">
        <v>0.56699999999999995</v>
      </c>
      <c r="P37" s="26">
        <v>4.2000000000000003E-2</v>
      </c>
      <c r="Q37" s="57">
        <v>43</v>
      </c>
      <c r="R37" s="53">
        <v>1.5</v>
      </c>
    </row>
    <row r="38" spans="1:18">
      <c r="A38" s="46">
        <v>5</v>
      </c>
      <c r="B38" s="20" t="s">
        <v>99</v>
      </c>
      <c r="C38" s="62"/>
      <c r="D38" s="21">
        <v>39.6</v>
      </c>
      <c r="E38" s="22">
        <v>2.97</v>
      </c>
      <c r="F38" s="22">
        <v>2.83</v>
      </c>
      <c r="G38" s="22">
        <v>3.16</v>
      </c>
      <c r="H38" s="23">
        <v>2.9</v>
      </c>
      <c r="I38" s="201">
        <v>0.20799999999999999</v>
      </c>
      <c r="J38" s="24">
        <v>0.20799999999999999</v>
      </c>
      <c r="K38" s="24">
        <v>0.20799999999999999</v>
      </c>
      <c r="L38" s="202">
        <v>0.20799999999999999</v>
      </c>
      <c r="M38" s="25">
        <v>33</v>
      </c>
      <c r="N38" s="26">
        <v>15.279</v>
      </c>
      <c r="O38" s="26">
        <v>0.86399999999999999</v>
      </c>
      <c r="P38" s="26">
        <v>0.104</v>
      </c>
      <c r="Q38" s="57">
        <v>1.25</v>
      </c>
      <c r="R38" s="53">
        <v>1.5</v>
      </c>
    </row>
    <row r="39" spans="1:18">
      <c r="A39" s="46">
        <v>6</v>
      </c>
      <c r="B39" s="20" t="s">
        <v>100</v>
      </c>
      <c r="C39" s="62" t="s">
        <v>160</v>
      </c>
      <c r="D39" s="21">
        <v>24.6</v>
      </c>
      <c r="E39" s="22">
        <v>4.3499999999999996</v>
      </c>
      <c r="F39" s="22">
        <v>4.3499999999999996</v>
      </c>
      <c r="G39" s="22">
        <v>4.3499999999999996</v>
      </c>
      <c r="H39" s="23">
        <v>4.3499999999999996</v>
      </c>
      <c r="I39" s="201">
        <v>0.20799999999999999</v>
      </c>
      <c r="J39" s="24">
        <v>0.20799999999999999</v>
      </c>
      <c r="K39" s="24">
        <v>0.20799999999999999</v>
      </c>
      <c r="L39" s="202">
        <v>0.20799999999999999</v>
      </c>
      <c r="M39" s="25">
        <v>33</v>
      </c>
      <c r="N39" s="26">
        <v>8.0619999999999994</v>
      </c>
      <c r="O39" s="26">
        <v>1.577</v>
      </c>
      <c r="P39" s="26">
        <v>0.104</v>
      </c>
      <c r="Q39" s="57">
        <v>1.25</v>
      </c>
      <c r="R39" s="53">
        <v>1.5</v>
      </c>
    </row>
    <row r="40" spans="1:18">
      <c r="A40" s="46">
        <v>7</v>
      </c>
      <c r="B40" s="20" t="s">
        <v>101</v>
      </c>
      <c r="C40" s="62" t="s">
        <v>160</v>
      </c>
      <c r="D40" s="21">
        <v>0</v>
      </c>
      <c r="E40" s="22">
        <v>2.36</v>
      </c>
      <c r="F40" s="22">
        <v>2.36</v>
      </c>
      <c r="G40" s="22">
        <v>2.36</v>
      </c>
      <c r="H40" s="23">
        <v>2.36</v>
      </c>
      <c r="I40" s="201">
        <v>0.20799999999999999</v>
      </c>
      <c r="J40" s="24">
        <v>0.20799999999999999</v>
      </c>
      <c r="K40" s="24">
        <v>0.20799999999999999</v>
      </c>
      <c r="L40" s="202">
        <v>0.20799999999999999</v>
      </c>
      <c r="M40" s="25">
        <v>33</v>
      </c>
      <c r="N40" s="26">
        <v>0</v>
      </c>
      <c r="O40" s="26">
        <v>0.92100000000000004</v>
      </c>
      <c r="P40" s="26">
        <v>0.104</v>
      </c>
      <c r="Q40" s="57">
        <v>1.25</v>
      </c>
      <c r="R40" s="53">
        <v>1.5</v>
      </c>
    </row>
    <row r="41" spans="1:18">
      <c r="A41" s="46">
        <v>8</v>
      </c>
      <c r="B41" s="20" t="s">
        <v>102</v>
      </c>
      <c r="C41" s="62"/>
      <c r="D41" s="21">
        <v>21</v>
      </c>
      <c r="E41" s="22">
        <v>0.56999999999999995</v>
      </c>
      <c r="F41" s="22">
        <v>0.47</v>
      </c>
      <c r="G41" s="22">
        <v>0.56999999999999995</v>
      </c>
      <c r="H41" s="23">
        <v>0.47</v>
      </c>
      <c r="I41" s="201">
        <v>3.2000000000000001E-2</v>
      </c>
      <c r="J41" s="24">
        <v>3.2000000000000001E-2</v>
      </c>
      <c r="K41" s="24">
        <v>3.2000000000000001E-2</v>
      </c>
      <c r="L41" s="202">
        <v>3.2000000000000001E-2</v>
      </c>
      <c r="M41" s="25">
        <v>104444</v>
      </c>
      <c r="N41" s="26">
        <v>15.037000000000001</v>
      </c>
      <c r="O41" s="26">
        <v>0.30199999999999999</v>
      </c>
      <c r="P41" s="26">
        <v>4.1000000000000002E-2</v>
      </c>
      <c r="Q41" s="57">
        <v>4950</v>
      </c>
      <c r="R41" s="53">
        <v>1.5</v>
      </c>
    </row>
    <row r="42" spans="1:18">
      <c r="A42" s="46">
        <v>9</v>
      </c>
      <c r="B42" s="20" t="s">
        <v>103</v>
      </c>
      <c r="C42" s="62"/>
      <c r="D42" s="21">
        <v>27</v>
      </c>
      <c r="E42" s="22">
        <v>1.04</v>
      </c>
      <c r="F42" s="22">
        <v>0.69</v>
      </c>
      <c r="G42" s="22">
        <v>1.04</v>
      </c>
      <c r="H42" s="23">
        <v>0.69</v>
      </c>
      <c r="I42" s="201">
        <v>6.3E-2</v>
      </c>
      <c r="J42" s="24">
        <v>6.3E-2</v>
      </c>
      <c r="K42" s="24">
        <v>6.3E-2</v>
      </c>
      <c r="L42" s="202">
        <v>6.3E-2</v>
      </c>
      <c r="M42" s="25">
        <v>15517</v>
      </c>
      <c r="N42" s="26">
        <v>13.394</v>
      </c>
      <c r="O42" s="26">
        <v>0.35099999999999998</v>
      </c>
      <c r="P42" s="26">
        <v>5.0999999999999997E-2</v>
      </c>
      <c r="Q42" s="57">
        <v>745</v>
      </c>
      <c r="R42" s="53">
        <v>1.5</v>
      </c>
    </row>
    <row r="43" spans="1:18">
      <c r="A43" s="46">
        <v>10</v>
      </c>
      <c r="B43" s="20" t="s">
        <v>104</v>
      </c>
      <c r="C43" s="62"/>
      <c r="D43" s="21">
        <v>30</v>
      </c>
      <c r="E43" s="22">
        <v>1.29</v>
      </c>
      <c r="F43" s="22">
        <v>0.68</v>
      </c>
      <c r="G43" s="22">
        <v>1.29</v>
      </c>
      <c r="H43" s="23">
        <v>0.68</v>
      </c>
      <c r="I43" s="201">
        <v>0.1</v>
      </c>
      <c r="J43" s="24">
        <v>0.1</v>
      </c>
      <c r="K43" s="24">
        <v>0.1</v>
      </c>
      <c r="L43" s="202">
        <v>0.1</v>
      </c>
      <c r="M43" s="25">
        <v>955</v>
      </c>
      <c r="N43" s="26">
        <v>14.314</v>
      </c>
      <c r="O43" s="26">
        <v>0.56699999999999995</v>
      </c>
      <c r="P43" s="26">
        <v>4.2000000000000003E-2</v>
      </c>
      <c r="Q43" s="57">
        <v>43</v>
      </c>
      <c r="R43" s="53">
        <v>1.5</v>
      </c>
    </row>
    <row r="44" spans="1:18">
      <c r="A44" s="46">
        <v>11</v>
      </c>
      <c r="B44" s="20" t="s">
        <v>105</v>
      </c>
      <c r="C44" s="62"/>
      <c r="D44" s="21">
        <v>39</v>
      </c>
      <c r="E44" s="22">
        <v>1.8</v>
      </c>
      <c r="F44" s="22">
        <v>1</v>
      </c>
      <c r="G44" s="22">
        <v>1.8</v>
      </c>
      <c r="H44" s="23">
        <v>1</v>
      </c>
      <c r="I44" s="201">
        <v>0.16</v>
      </c>
      <c r="J44" s="24">
        <v>0.16</v>
      </c>
      <c r="K44" s="24">
        <v>0.16</v>
      </c>
      <c r="L44" s="202">
        <v>0.16</v>
      </c>
      <c r="M44" s="25">
        <v>33</v>
      </c>
      <c r="N44" s="26">
        <v>15.279</v>
      </c>
      <c r="O44" s="26">
        <v>0.86399999999999999</v>
      </c>
      <c r="P44" s="26">
        <v>0.104</v>
      </c>
      <c r="Q44" s="57">
        <v>1.25</v>
      </c>
      <c r="R44" s="53">
        <v>1.5</v>
      </c>
    </row>
    <row r="45" spans="1:18">
      <c r="A45" s="46">
        <v>12</v>
      </c>
      <c r="B45" s="20" t="s">
        <v>106</v>
      </c>
      <c r="C45" s="62" t="s">
        <v>160</v>
      </c>
      <c r="D45" s="21">
        <v>24.6</v>
      </c>
      <c r="E45" s="22">
        <v>3.16</v>
      </c>
      <c r="F45" s="22">
        <v>3.16</v>
      </c>
      <c r="G45" s="22">
        <v>3.16</v>
      </c>
      <c r="H45" s="23">
        <v>3.16</v>
      </c>
      <c r="I45" s="201">
        <v>0.16</v>
      </c>
      <c r="J45" s="24">
        <v>0.16</v>
      </c>
      <c r="K45" s="24">
        <v>0.16</v>
      </c>
      <c r="L45" s="202">
        <v>0.16</v>
      </c>
      <c r="M45" s="25">
        <v>33</v>
      </c>
      <c r="N45" s="26">
        <v>8.0619999999999994</v>
      </c>
      <c r="O45" s="26">
        <v>1.577</v>
      </c>
      <c r="P45" s="26">
        <v>0.104</v>
      </c>
      <c r="Q45" s="57">
        <v>1.25</v>
      </c>
      <c r="R45" s="53">
        <v>1.5</v>
      </c>
    </row>
    <row r="46" spans="1:18" ht="15.75" thickBot="1">
      <c r="A46" s="47">
        <v>13</v>
      </c>
      <c r="B46" s="27" t="s">
        <v>107</v>
      </c>
      <c r="C46" s="63" t="s">
        <v>160</v>
      </c>
      <c r="D46" s="28">
        <v>0</v>
      </c>
      <c r="E46" s="29">
        <v>2.4900000000000002</v>
      </c>
      <c r="F46" s="29">
        <v>2.4900000000000002</v>
      </c>
      <c r="G46" s="29">
        <v>2.4900000000000002</v>
      </c>
      <c r="H46" s="30">
        <v>2.4900000000000002</v>
      </c>
      <c r="I46" s="203">
        <v>0.16</v>
      </c>
      <c r="J46" s="31">
        <v>0.16</v>
      </c>
      <c r="K46" s="31">
        <v>0.16</v>
      </c>
      <c r="L46" s="204">
        <v>0.16</v>
      </c>
      <c r="M46" s="32">
        <v>33</v>
      </c>
      <c r="N46" s="33">
        <v>0</v>
      </c>
      <c r="O46" s="33">
        <v>0.92100000000000004</v>
      </c>
      <c r="P46" s="33">
        <v>0.104</v>
      </c>
      <c r="Q46" s="58">
        <v>1.25</v>
      </c>
      <c r="R46" s="54">
        <v>1.5</v>
      </c>
    </row>
    <row r="47" spans="1:18">
      <c r="A47" s="45">
        <v>1</v>
      </c>
      <c r="B47" s="20" t="s">
        <v>108</v>
      </c>
      <c r="C47" s="62"/>
      <c r="D47" s="21">
        <v>20.16</v>
      </c>
      <c r="E47" s="22">
        <v>0.3</v>
      </c>
      <c r="F47" s="22">
        <v>0.22</v>
      </c>
      <c r="G47" s="22">
        <v>0.3</v>
      </c>
      <c r="H47" s="23">
        <v>0.22</v>
      </c>
      <c r="I47" s="24">
        <v>0.14299999999999999</v>
      </c>
      <c r="J47" s="24">
        <v>0.14299999999999999</v>
      </c>
      <c r="K47" s="24">
        <v>0.14299999999999999</v>
      </c>
      <c r="L47" s="24">
        <v>0.14299999999999999</v>
      </c>
      <c r="M47" s="25">
        <v>104444</v>
      </c>
      <c r="N47" s="26">
        <v>10.068</v>
      </c>
      <c r="O47" s="26">
        <v>0.221</v>
      </c>
      <c r="P47" s="26">
        <v>2.8000000000000001E-2</v>
      </c>
      <c r="Q47" s="57">
        <v>4950</v>
      </c>
      <c r="R47" s="53">
        <v>1.5</v>
      </c>
    </row>
    <row r="48" spans="1:18">
      <c r="A48" s="46">
        <v>2</v>
      </c>
      <c r="B48" s="20" t="s">
        <v>109</v>
      </c>
      <c r="C48" s="62"/>
      <c r="D48" s="21">
        <v>24.24</v>
      </c>
      <c r="E48" s="22">
        <v>0.56999999999999995</v>
      </c>
      <c r="F48" s="22">
        <v>0.43</v>
      </c>
      <c r="G48" s="22">
        <v>0.56999999999999995</v>
      </c>
      <c r="H48" s="23">
        <v>0.43</v>
      </c>
      <c r="I48" s="24">
        <v>0.14699999999999999</v>
      </c>
      <c r="J48" s="24">
        <v>0.14699999999999999</v>
      </c>
      <c r="K48" s="24">
        <v>0.14699999999999999</v>
      </c>
      <c r="L48" s="24">
        <v>0.14699999999999999</v>
      </c>
      <c r="M48" s="25">
        <v>104444</v>
      </c>
      <c r="N48" s="26">
        <v>15.037000000000001</v>
      </c>
      <c r="O48" s="26">
        <v>0.30199999999999999</v>
      </c>
      <c r="P48" s="26">
        <v>4.1000000000000002E-2</v>
      </c>
      <c r="Q48" s="57">
        <v>4950</v>
      </c>
      <c r="R48" s="53">
        <v>1.5</v>
      </c>
    </row>
    <row r="49" spans="1:18">
      <c r="A49" s="46">
        <v>3</v>
      </c>
      <c r="B49" s="20" t="s">
        <v>110</v>
      </c>
      <c r="C49" s="62"/>
      <c r="D49" s="21">
        <v>29.88</v>
      </c>
      <c r="E49" s="22">
        <v>0.84</v>
      </c>
      <c r="F49" s="22">
        <v>0.68</v>
      </c>
      <c r="G49" s="22">
        <v>0.84</v>
      </c>
      <c r="H49" s="23">
        <v>0.68</v>
      </c>
      <c r="I49" s="24">
        <v>0.14799999999999999</v>
      </c>
      <c r="J49" s="24">
        <v>0.14799999999999999</v>
      </c>
      <c r="K49" s="24">
        <v>0.14799999999999999</v>
      </c>
      <c r="L49" s="24">
        <v>0.14799999999999999</v>
      </c>
      <c r="M49" s="25">
        <v>15517</v>
      </c>
      <c r="N49" s="26">
        <v>13.394</v>
      </c>
      <c r="O49" s="26">
        <v>0.35099999999999998</v>
      </c>
      <c r="P49" s="26">
        <v>5.0999999999999997E-2</v>
      </c>
      <c r="Q49" s="57">
        <v>745</v>
      </c>
      <c r="R49" s="53">
        <v>1.5</v>
      </c>
    </row>
    <row r="50" spans="1:18">
      <c r="A50" s="46">
        <v>4</v>
      </c>
      <c r="B50" s="20" t="s">
        <v>111</v>
      </c>
      <c r="C50" s="62"/>
      <c r="D50" s="21">
        <v>32.76</v>
      </c>
      <c r="E50" s="22">
        <v>1.47</v>
      </c>
      <c r="F50" s="22">
        <v>1.24</v>
      </c>
      <c r="G50" s="22">
        <v>1.47</v>
      </c>
      <c r="H50" s="23">
        <v>1.24</v>
      </c>
      <c r="I50" s="24">
        <v>0.20200000000000001</v>
      </c>
      <c r="J50" s="24">
        <v>0.20200000000000001</v>
      </c>
      <c r="K50" s="24">
        <v>0.20200000000000001</v>
      </c>
      <c r="L50" s="24">
        <v>0.20200000000000001</v>
      </c>
      <c r="M50" s="25">
        <v>955</v>
      </c>
      <c r="N50" s="26">
        <v>14.314</v>
      </c>
      <c r="O50" s="26">
        <v>0.56699999999999995</v>
      </c>
      <c r="P50" s="26">
        <v>4.2000000000000003E-2</v>
      </c>
      <c r="Q50" s="57">
        <v>43</v>
      </c>
      <c r="R50" s="53">
        <v>1.5</v>
      </c>
    </row>
    <row r="51" spans="1:18">
      <c r="A51" s="46">
        <v>5</v>
      </c>
      <c r="B51" s="20" t="s">
        <v>112</v>
      </c>
      <c r="C51" s="62"/>
      <c r="D51" s="21">
        <v>39.840000000000003</v>
      </c>
      <c r="E51" s="22">
        <v>2.08</v>
      </c>
      <c r="F51" s="22">
        <v>2.08</v>
      </c>
      <c r="G51" s="22">
        <v>2.08</v>
      </c>
      <c r="H51" s="23">
        <v>2.08</v>
      </c>
      <c r="I51" s="24">
        <v>0.24</v>
      </c>
      <c r="J51" s="24">
        <v>0.24</v>
      </c>
      <c r="K51" s="24">
        <v>0.24</v>
      </c>
      <c r="L51" s="24">
        <v>0.24</v>
      </c>
      <c r="M51" s="25">
        <v>33</v>
      </c>
      <c r="N51" s="26">
        <v>15.279</v>
      </c>
      <c r="O51" s="26">
        <v>0.86399999999999999</v>
      </c>
      <c r="P51" s="26">
        <v>0.104</v>
      </c>
      <c r="Q51" s="57">
        <v>1.25</v>
      </c>
      <c r="R51" s="53">
        <v>1.5</v>
      </c>
    </row>
    <row r="52" spans="1:18">
      <c r="A52" s="46">
        <v>6</v>
      </c>
      <c r="B52" s="20" t="s">
        <v>113</v>
      </c>
      <c r="C52" s="62" t="s">
        <v>160</v>
      </c>
      <c r="D52" s="21">
        <v>26.16</v>
      </c>
      <c r="E52" s="22">
        <v>3.95</v>
      </c>
      <c r="F52" s="22">
        <v>3.95</v>
      </c>
      <c r="G52" s="22">
        <v>3.95</v>
      </c>
      <c r="H52" s="23">
        <v>3.95</v>
      </c>
      <c r="I52" s="24">
        <v>0.24</v>
      </c>
      <c r="J52" s="24">
        <v>0.24</v>
      </c>
      <c r="K52" s="24">
        <v>0.24</v>
      </c>
      <c r="L52" s="24">
        <v>0.24</v>
      </c>
      <c r="M52" s="25">
        <v>33</v>
      </c>
      <c r="N52" s="26">
        <v>8.0619999999999994</v>
      </c>
      <c r="O52" s="26">
        <v>1.577</v>
      </c>
      <c r="P52" s="26">
        <v>0.104</v>
      </c>
      <c r="Q52" s="57">
        <v>1.25</v>
      </c>
      <c r="R52" s="53">
        <v>1.5</v>
      </c>
    </row>
    <row r="53" spans="1:18" ht="15.75" thickBot="1">
      <c r="A53" s="47">
        <v>7</v>
      </c>
      <c r="B53" s="20" t="s">
        <v>114</v>
      </c>
      <c r="C53" s="62" t="s">
        <v>160</v>
      </c>
      <c r="D53" s="21">
        <v>0</v>
      </c>
      <c r="E53" s="22">
        <v>2.68</v>
      </c>
      <c r="F53" s="22">
        <v>1.57</v>
      </c>
      <c r="G53" s="22">
        <v>2.68</v>
      </c>
      <c r="H53" s="23">
        <v>1.57</v>
      </c>
      <c r="I53" s="24">
        <v>0.24</v>
      </c>
      <c r="J53" s="24">
        <v>0.24</v>
      </c>
      <c r="K53" s="24">
        <v>0.24</v>
      </c>
      <c r="L53" s="24">
        <v>0.24</v>
      </c>
      <c r="M53" s="25">
        <v>33</v>
      </c>
      <c r="N53" s="26">
        <v>0</v>
      </c>
      <c r="O53" s="26">
        <v>0.92100000000000004</v>
      </c>
      <c r="P53" s="26">
        <v>0.104</v>
      </c>
      <c r="Q53" s="57">
        <v>1.25</v>
      </c>
      <c r="R53" s="53">
        <v>1.5</v>
      </c>
    </row>
    <row r="54" spans="1:18">
      <c r="A54" s="45">
        <v>1</v>
      </c>
      <c r="B54" s="34" t="s">
        <v>124</v>
      </c>
      <c r="C54" s="61"/>
      <c r="D54" s="14">
        <v>19.8</v>
      </c>
      <c r="E54" s="15">
        <v>0.36</v>
      </c>
      <c r="F54" s="15">
        <v>0.36</v>
      </c>
      <c r="G54" s="15">
        <v>0.36</v>
      </c>
      <c r="H54" s="16">
        <v>0.36</v>
      </c>
      <c r="I54" s="17">
        <v>8.4000000000000005E-2</v>
      </c>
      <c r="J54" s="17">
        <v>8.4000000000000005E-2</v>
      </c>
      <c r="K54" s="17">
        <v>8.4000000000000005E-2</v>
      </c>
      <c r="L54" s="17">
        <v>8.4000000000000005E-2</v>
      </c>
      <c r="M54" s="35">
        <v>104444</v>
      </c>
      <c r="N54" s="19">
        <v>10.068</v>
      </c>
      <c r="O54" s="19">
        <v>0.221</v>
      </c>
      <c r="P54" s="19">
        <v>2.8000000000000001E-2</v>
      </c>
      <c r="Q54" s="56">
        <v>4950</v>
      </c>
      <c r="R54" s="52">
        <v>1.5</v>
      </c>
    </row>
    <row r="55" spans="1:18">
      <c r="A55" s="46">
        <v>2</v>
      </c>
      <c r="B55" s="36" t="s">
        <v>125</v>
      </c>
      <c r="C55" s="62"/>
      <c r="D55" s="21">
        <v>27.48</v>
      </c>
      <c r="E55" s="22">
        <v>0.76</v>
      </c>
      <c r="F55" s="22">
        <v>0.76</v>
      </c>
      <c r="G55" s="22">
        <v>0.76</v>
      </c>
      <c r="H55" s="23">
        <v>0.76</v>
      </c>
      <c r="I55" s="24">
        <v>9.0999999999999998E-2</v>
      </c>
      <c r="J55" s="24">
        <v>9.0999999999999998E-2</v>
      </c>
      <c r="K55" s="24">
        <v>9.0999999999999998E-2</v>
      </c>
      <c r="L55" s="24">
        <v>9.0999999999999998E-2</v>
      </c>
      <c r="M55" s="37">
        <v>104444</v>
      </c>
      <c r="N55" s="26">
        <v>15.037000000000001</v>
      </c>
      <c r="O55" s="26">
        <v>0.30199999999999999</v>
      </c>
      <c r="P55" s="26">
        <v>4.1000000000000002E-2</v>
      </c>
      <c r="Q55" s="57">
        <v>4950</v>
      </c>
      <c r="R55" s="53">
        <v>1.5</v>
      </c>
    </row>
    <row r="56" spans="1:18">
      <c r="A56" s="46">
        <v>3</v>
      </c>
      <c r="B56" s="36" t="s">
        <v>126</v>
      </c>
      <c r="C56" s="62"/>
      <c r="D56" s="21">
        <v>36.36</v>
      </c>
      <c r="E56" s="22">
        <v>1.1200000000000001</v>
      </c>
      <c r="F56" s="22">
        <v>1.1200000000000001</v>
      </c>
      <c r="G56" s="22">
        <v>1.1200000000000001</v>
      </c>
      <c r="H56" s="23">
        <v>1.1200000000000001</v>
      </c>
      <c r="I56" s="24">
        <v>0.127</v>
      </c>
      <c r="J56" s="24">
        <v>0.127</v>
      </c>
      <c r="K56" s="24">
        <v>0.127</v>
      </c>
      <c r="L56" s="24">
        <v>0.127</v>
      </c>
      <c r="M56" s="37">
        <v>15517</v>
      </c>
      <c r="N56" s="26">
        <v>13.394</v>
      </c>
      <c r="O56" s="26">
        <v>0.35099999999999998</v>
      </c>
      <c r="P56" s="26">
        <v>5.0999999999999997E-2</v>
      </c>
      <c r="Q56" s="57">
        <v>745</v>
      </c>
      <c r="R56" s="53">
        <v>1.5</v>
      </c>
    </row>
    <row r="57" spans="1:18">
      <c r="A57" s="46">
        <v>4</v>
      </c>
      <c r="B57" s="36" t="s">
        <v>52</v>
      </c>
      <c r="C57" s="62"/>
      <c r="D57" s="21">
        <v>38.520000000000003</v>
      </c>
      <c r="E57" s="22">
        <v>2.25</v>
      </c>
      <c r="F57" s="22">
        <v>1.44</v>
      </c>
      <c r="G57" s="22">
        <v>2.25</v>
      </c>
      <c r="H57" s="23">
        <v>1.44</v>
      </c>
      <c r="I57" s="24">
        <v>0.188</v>
      </c>
      <c r="J57" s="24">
        <v>0.188</v>
      </c>
      <c r="K57" s="24">
        <v>0.188</v>
      </c>
      <c r="L57" s="24">
        <v>0.188</v>
      </c>
      <c r="M57" s="37">
        <v>955</v>
      </c>
      <c r="N57" s="26">
        <v>14.314</v>
      </c>
      <c r="O57" s="26">
        <v>0.56699999999999995</v>
      </c>
      <c r="P57" s="26">
        <v>4.2000000000000003E-2</v>
      </c>
      <c r="Q57" s="57">
        <v>43</v>
      </c>
      <c r="R57" s="53">
        <v>1.5</v>
      </c>
    </row>
    <row r="58" spans="1:18">
      <c r="A58" s="46">
        <v>5</v>
      </c>
      <c r="B58" s="36" t="s">
        <v>53</v>
      </c>
      <c r="C58" s="62" t="s">
        <v>160</v>
      </c>
      <c r="D58" s="21">
        <v>0</v>
      </c>
      <c r="E58" s="22">
        <v>2.0499999999999998</v>
      </c>
      <c r="F58" s="22">
        <v>1.38</v>
      </c>
      <c r="G58" s="22">
        <v>2.0499999999999998</v>
      </c>
      <c r="H58" s="23">
        <v>1.38</v>
      </c>
      <c r="I58" s="24">
        <v>0.188</v>
      </c>
      <c r="J58" s="24">
        <v>0.188</v>
      </c>
      <c r="K58" s="24">
        <v>0.188</v>
      </c>
      <c r="L58" s="24">
        <v>0.188</v>
      </c>
      <c r="M58" s="37">
        <v>955</v>
      </c>
      <c r="N58" s="26">
        <v>14.314</v>
      </c>
      <c r="O58" s="26">
        <v>0.56699999999999995</v>
      </c>
      <c r="P58" s="26">
        <v>4.2000000000000003E-2</v>
      </c>
      <c r="Q58" s="57">
        <v>43</v>
      </c>
      <c r="R58" s="53">
        <v>1.5</v>
      </c>
    </row>
    <row r="59" spans="1:18">
      <c r="A59" s="46">
        <v>6</v>
      </c>
      <c r="B59" s="36" t="s">
        <v>54</v>
      </c>
      <c r="C59" s="62"/>
      <c r="D59" s="21">
        <v>39.840000000000003</v>
      </c>
      <c r="E59" s="22">
        <v>3.71</v>
      </c>
      <c r="F59" s="22">
        <v>3.08</v>
      </c>
      <c r="G59" s="22">
        <v>3.71</v>
      </c>
      <c r="H59" s="23">
        <v>3.08</v>
      </c>
      <c r="I59" s="24">
        <v>0.27500000000000002</v>
      </c>
      <c r="J59" s="24">
        <v>0.27500000000000002</v>
      </c>
      <c r="K59" s="24">
        <v>0.27500000000000002</v>
      </c>
      <c r="L59" s="24">
        <v>0.27500000000000002</v>
      </c>
      <c r="M59" s="37">
        <v>33</v>
      </c>
      <c r="N59" s="26">
        <v>15.279</v>
      </c>
      <c r="O59" s="26">
        <v>0.86399999999999999</v>
      </c>
      <c r="P59" s="26">
        <v>0.104</v>
      </c>
      <c r="Q59" s="57">
        <v>1.25</v>
      </c>
      <c r="R59" s="53">
        <v>1.5</v>
      </c>
    </row>
    <row r="60" spans="1:18">
      <c r="A60" s="46">
        <v>7</v>
      </c>
      <c r="B60" s="36" t="s">
        <v>55</v>
      </c>
      <c r="C60" s="62" t="s">
        <v>160</v>
      </c>
      <c r="D60" s="21">
        <v>26.16</v>
      </c>
      <c r="E60" s="22">
        <v>4.88</v>
      </c>
      <c r="F60" s="22">
        <v>4.88</v>
      </c>
      <c r="G60" s="22">
        <v>4.88</v>
      </c>
      <c r="H60" s="23">
        <v>4.88</v>
      </c>
      <c r="I60" s="24">
        <v>0.27500000000000002</v>
      </c>
      <c r="J60" s="24">
        <v>0.27500000000000002</v>
      </c>
      <c r="K60" s="24">
        <v>0.27500000000000002</v>
      </c>
      <c r="L60" s="24">
        <v>0.27500000000000002</v>
      </c>
      <c r="M60" s="37">
        <v>33</v>
      </c>
      <c r="N60" s="26">
        <v>8.0619999999999994</v>
      </c>
      <c r="O60" s="26">
        <v>1.577</v>
      </c>
      <c r="P60" s="26">
        <v>0.104</v>
      </c>
      <c r="Q60" s="57">
        <v>1.25</v>
      </c>
      <c r="R60" s="53">
        <v>1.5</v>
      </c>
    </row>
    <row r="61" spans="1:18">
      <c r="A61" s="46">
        <v>8</v>
      </c>
      <c r="B61" s="36" t="s">
        <v>56</v>
      </c>
      <c r="C61" s="62" t="s">
        <v>160</v>
      </c>
      <c r="D61" s="21">
        <v>0</v>
      </c>
      <c r="E61" s="22">
        <v>3.94</v>
      </c>
      <c r="F61" s="22">
        <v>2.2799999999999998</v>
      </c>
      <c r="G61" s="22">
        <v>3.94</v>
      </c>
      <c r="H61" s="23">
        <v>2.2799999999999998</v>
      </c>
      <c r="I61" s="24">
        <v>0.27500000000000002</v>
      </c>
      <c r="J61" s="24">
        <v>0.27500000000000002</v>
      </c>
      <c r="K61" s="24">
        <v>0.27500000000000002</v>
      </c>
      <c r="L61" s="24">
        <v>0.27500000000000002</v>
      </c>
      <c r="M61" s="37">
        <v>33</v>
      </c>
      <c r="N61" s="26">
        <v>0</v>
      </c>
      <c r="O61" s="26">
        <v>0.92100000000000004</v>
      </c>
      <c r="P61" s="26">
        <v>0.104</v>
      </c>
      <c r="Q61" s="57">
        <v>1.25</v>
      </c>
      <c r="R61" s="53">
        <v>1.5</v>
      </c>
    </row>
    <row r="62" spans="1:18">
      <c r="A62" s="46">
        <v>9</v>
      </c>
      <c r="B62" s="36" t="s">
        <v>57</v>
      </c>
      <c r="C62" s="62" t="s">
        <v>160</v>
      </c>
      <c r="D62" s="21">
        <v>26.16</v>
      </c>
      <c r="E62" s="22">
        <v>5.5</v>
      </c>
      <c r="F62" s="22">
        <v>2.77</v>
      </c>
      <c r="G62" s="22">
        <v>5.5</v>
      </c>
      <c r="H62" s="23">
        <v>2.77</v>
      </c>
      <c r="I62" s="24">
        <v>0.27500000000000002</v>
      </c>
      <c r="J62" s="24">
        <v>0.27500000000000002</v>
      </c>
      <c r="K62" s="24">
        <v>0.27500000000000002</v>
      </c>
      <c r="L62" s="24">
        <v>0.27500000000000002</v>
      </c>
      <c r="M62" s="37">
        <v>33</v>
      </c>
      <c r="N62" s="26">
        <v>8.0619999999999994</v>
      </c>
      <c r="O62" s="26">
        <v>1.577</v>
      </c>
      <c r="P62" s="26">
        <v>0.104</v>
      </c>
      <c r="Q62" s="57">
        <v>1.25</v>
      </c>
      <c r="R62" s="53">
        <v>1.5</v>
      </c>
    </row>
    <row r="63" spans="1:18">
      <c r="A63" s="46">
        <v>10</v>
      </c>
      <c r="B63" s="36" t="s">
        <v>127</v>
      </c>
      <c r="C63" s="62"/>
      <c r="D63" s="21">
        <v>25.8</v>
      </c>
      <c r="E63" s="22">
        <v>0.83</v>
      </c>
      <c r="F63" s="22">
        <v>0.83</v>
      </c>
      <c r="G63" s="22">
        <v>0.83</v>
      </c>
      <c r="H63" s="23">
        <v>0.83</v>
      </c>
      <c r="I63" s="24">
        <v>0.10299999999999999</v>
      </c>
      <c r="J63" s="24">
        <v>0.10299999999999999</v>
      </c>
      <c r="K63" s="24">
        <v>0.10299999999999999</v>
      </c>
      <c r="L63" s="24">
        <v>0.10299999999999999</v>
      </c>
      <c r="M63" s="37">
        <v>15517</v>
      </c>
      <c r="N63" s="26">
        <v>13.394</v>
      </c>
      <c r="O63" s="26">
        <v>0.35099999999999998</v>
      </c>
      <c r="P63" s="26">
        <v>5.0999999999999997E-2</v>
      </c>
      <c r="Q63" s="57">
        <v>745</v>
      </c>
      <c r="R63" s="53">
        <v>1.5</v>
      </c>
    </row>
    <row r="64" spans="1:18">
      <c r="A64" s="46">
        <v>11</v>
      </c>
      <c r="B64" s="36" t="s">
        <v>128</v>
      </c>
      <c r="C64" s="62"/>
      <c r="D64" s="21">
        <v>26.88</v>
      </c>
      <c r="E64" s="22">
        <v>1.74</v>
      </c>
      <c r="F64" s="22">
        <v>1.06</v>
      </c>
      <c r="G64" s="22">
        <v>1.74</v>
      </c>
      <c r="H64" s="23">
        <v>1.06</v>
      </c>
      <c r="I64" s="24">
        <v>0.13500000000000001</v>
      </c>
      <c r="J64" s="24">
        <v>0.13500000000000001</v>
      </c>
      <c r="K64" s="24">
        <v>0.13500000000000001</v>
      </c>
      <c r="L64" s="24">
        <v>0.13500000000000001</v>
      </c>
      <c r="M64" s="37">
        <v>955</v>
      </c>
      <c r="N64" s="26">
        <v>14.314</v>
      </c>
      <c r="O64" s="26">
        <v>0.56699999999999995</v>
      </c>
      <c r="P64" s="26">
        <v>4.2000000000000003E-2</v>
      </c>
      <c r="Q64" s="57">
        <v>43</v>
      </c>
      <c r="R64" s="53">
        <v>1.5</v>
      </c>
    </row>
    <row r="65" spans="1:18">
      <c r="A65" s="46">
        <v>12</v>
      </c>
      <c r="B65" s="36" t="s">
        <v>58</v>
      </c>
      <c r="C65" s="62"/>
      <c r="D65" s="21">
        <v>28.44</v>
      </c>
      <c r="E65" s="22">
        <v>2.94</v>
      </c>
      <c r="F65" s="22">
        <v>2.2000000000000002</v>
      </c>
      <c r="G65" s="22">
        <v>2.94</v>
      </c>
      <c r="H65" s="23">
        <v>2.2000000000000002</v>
      </c>
      <c r="I65" s="24">
        <v>0.27400000000000002</v>
      </c>
      <c r="J65" s="24">
        <v>0.27400000000000002</v>
      </c>
      <c r="K65" s="24">
        <v>0.27400000000000002</v>
      </c>
      <c r="L65" s="24">
        <v>0.27400000000000002</v>
      </c>
      <c r="M65" s="37">
        <v>33</v>
      </c>
      <c r="N65" s="26">
        <v>15.279</v>
      </c>
      <c r="O65" s="26">
        <v>0.86399999999999999</v>
      </c>
      <c r="P65" s="26">
        <v>0.104</v>
      </c>
      <c r="Q65" s="57">
        <v>1.25</v>
      </c>
      <c r="R65" s="53">
        <v>1.5</v>
      </c>
    </row>
    <row r="66" spans="1:18">
      <c r="A66" s="46">
        <v>13</v>
      </c>
      <c r="B66" s="36" t="s">
        <v>59</v>
      </c>
      <c r="C66" s="62" t="s">
        <v>160</v>
      </c>
      <c r="D66" s="21">
        <v>26.04</v>
      </c>
      <c r="E66" s="22">
        <v>2.99</v>
      </c>
      <c r="F66" s="22">
        <v>2.99</v>
      </c>
      <c r="G66" s="22">
        <v>2.99</v>
      </c>
      <c r="H66" s="23">
        <v>2.99</v>
      </c>
      <c r="I66" s="24">
        <v>0.27400000000000002</v>
      </c>
      <c r="J66" s="24">
        <v>0.27400000000000002</v>
      </c>
      <c r="K66" s="24">
        <v>0.27400000000000002</v>
      </c>
      <c r="L66" s="24">
        <v>0.27400000000000002</v>
      </c>
      <c r="M66" s="37">
        <v>33</v>
      </c>
      <c r="N66" s="26">
        <v>8.0619999999999994</v>
      </c>
      <c r="O66" s="26">
        <v>1.577</v>
      </c>
      <c r="P66" s="26">
        <v>0.104</v>
      </c>
      <c r="Q66" s="57">
        <v>1.25</v>
      </c>
      <c r="R66" s="53">
        <v>1.5</v>
      </c>
    </row>
    <row r="67" spans="1:18">
      <c r="A67" s="46">
        <v>14</v>
      </c>
      <c r="B67" s="36" t="s">
        <v>60</v>
      </c>
      <c r="C67" s="62" t="s">
        <v>160</v>
      </c>
      <c r="D67" s="21">
        <v>0</v>
      </c>
      <c r="E67" s="22">
        <v>2.82</v>
      </c>
      <c r="F67" s="22">
        <v>1.8</v>
      </c>
      <c r="G67" s="22">
        <v>2.82</v>
      </c>
      <c r="H67" s="23">
        <v>1.8</v>
      </c>
      <c r="I67" s="24">
        <v>0.27400000000000002</v>
      </c>
      <c r="J67" s="24">
        <v>0.27400000000000002</v>
      </c>
      <c r="K67" s="24">
        <v>0.27400000000000002</v>
      </c>
      <c r="L67" s="24">
        <v>0.27400000000000002</v>
      </c>
      <c r="M67" s="37">
        <v>33</v>
      </c>
      <c r="N67" s="26">
        <v>0</v>
      </c>
      <c r="O67" s="26">
        <v>0.92100000000000004</v>
      </c>
      <c r="P67" s="26">
        <v>0.104</v>
      </c>
      <c r="Q67" s="57">
        <v>1.25</v>
      </c>
      <c r="R67" s="53">
        <v>1.5</v>
      </c>
    </row>
    <row r="68" spans="1:18" ht="15.75" thickBot="1">
      <c r="A68" s="47">
        <v>15</v>
      </c>
      <c r="B68" s="38" t="s">
        <v>61</v>
      </c>
      <c r="C68" s="63" t="s">
        <v>160</v>
      </c>
      <c r="D68" s="28">
        <v>26.04</v>
      </c>
      <c r="E68" s="29">
        <v>3.48</v>
      </c>
      <c r="F68" s="29">
        <v>1.69</v>
      </c>
      <c r="G68" s="29">
        <v>3.48</v>
      </c>
      <c r="H68" s="30">
        <v>1.69</v>
      </c>
      <c r="I68" s="24">
        <v>0.27400000000000002</v>
      </c>
      <c r="J68" s="24">
        <v>0.27400000000000002</v>
      </c>
      <c r="K68" s="24">
        <v>0.27400000000000002</v>
      </c>
      <c r="L68" s="24">
        <v>0.27400000000000002</v>
      </c>
      <c r="M68" s="39">
        <v>33</v>
      </c>
      <c r="N68" s="33">
        <v>8.0619999999999994</v>
      </c>
      <c r="O68" s="33">
        <v>1.577</v>
      </c>
      <c r="P68" s="33">
        <v>0.104</v>
      </c>
      <c r="Q68" s="58">
        <v>1.25</v>
      </c>
      <c r="R68" s="54">
        <v>1.5</v>
      </c>
    </row>
    <row r="69" spans="1:18">
      <c r="A69" s="45">
        <v>1</v>
      </c>
      <c r="B69" s="13" t="s">
        <v>129</v>
      </c>
      <c r="C69" s="61"/>
      <c r="D69" s="14">
        <v>25.2</v>
      </c>
      <c r="E69" s="15">
        <v>0.4</v>
      </c>
      <c r="F69" s="15">
        <v>0.28000000000000003</v>
      </c>
      <c r="G69" s="15">
        <v>0.4</v>
      </c>
      <c r="H69" s="16">
        <v>0.28000000000000003</v>
      </c>
      <c r="I69" s="17">
        <v>5.0999999999999997E-2</v>
      </c>
      <c r="J69" s="17">
        <v>5.0999999999999997E-2</v>
      </c>
      <c r="K69" s="17">
        <v>5.0999999999999997E-2</v>
      </c>
      <c r="L69" s="17">
        <v>5.0999999999999997E-2</v>
      </c>
      <c r="M69" s="40">
        <v>104444</v>
      </c>
      <c r="N69" s="19">
        <v>10.068</v>
      </c>
      <c r="O69" s="19">
        <v>0.221</v>
      </c>
      <c r="P69" s="19">
        <v>2.8000000000000001E-2</v>
      </c>
      <c r="Q69" s="56">
        <v>4950</v>
      </c>
      <c r="R69" s="52">
        <v>1.5</v>
      </c>
    </row>
    <row r="70" spans="1:18">
      <c r="A70" s="46">
        <v>2</v>
      </c>
      <c r="B70" s="20" t="s">
        <v>130</v>
      </c>
      <c r="C70" s="62"/>
      <c r="D70" s="21">
        <v>33</v>
      </c>
      <c r="E70" s="22">
        <v>0.55000000000000004</v>
      </c>
      <c r="F70" s="22">
        <v>0.36</v>
      </c>
      <c r="G70" s="22">
        <v>0.55000000000000004</v>
      </c>
      <c r="H70" s="23">
        <v>0.36</v>
      </c>
      <c r="I70" s="24">
        <v>7.6999999999999999E-2</v>
      </c>
      <c r="J70" s="24">
        <v>7.6999999999999999E-2</v>
      </c>
      <c r="K70" s="24">
        <v>7.6999999999999999E-2</v>
      </c>
      <c r="L70" s="24">
        <v>7.6999999999999999E-2</v>
      </c>
      <c r="M70" s="41">
        <v>104444</v>
      </c>
      <c r="N70" s="26">
        <v>15.037000000000001</v>
      </c>
      <c r="O70" s="26">
        <v>0.30199999999999999</v>
      </c>
      <c r="P70" s="26">
        <v>4.1000000000000002E-2</v>
      </c>
      <c r="Q70" s="57">
        <v>4950</v>
      </c>
      <c r="R70" s="53">
        <v>1.5</v>
      </c>
    </row>
    <row r="71" spans="1:18">
      <c r="A71" s="46">
        <v>3</v>
      </c>
      <c r="B71" s="20" t="s">
        <v>131</v>
      </c>
      <c r="C71" s="62"/>
      <c r="D71" s="21">
        <v>40.200000000000003</v>
      </c>
      <c r="E71" s="22">
        <v>1.08</v>
      </c>
      <c r="F71" s="22">
        <v>0.78</v>
      </c>
      <c r="G71" s="22">
        <v>1.08</v>
      </c>
      <c r="H71" s="23">
        <v>0.78</v>
      </c>
      <c r="I71" s="24">
        <v>0.1</v>
      </c>
      <c r="J71" s="24">
        <v>0.1</v>
      </c>
      <c r="K71" s="24">
        <v>0.1</v>
      </c>
      <c r="L71" s="24">
        <v>0.1</v>
      </c>
      <c r="M71" s="41">
        <v>15517</v>
      </c>
      <c r="N71" s="26">
        <v>13.394</v>
      </c>
      <c r="O71" s="26">
        <v>0.35099999999999998</v>
      </c>
      <c r="P71" s="26">
        <v>5.0999999999999997E-2</v>
      </c>
      <c r="Q71" s="57">
        <v>745</v>
      </c>
      <c r="R71" s="53">
        <v>1.5</v>
      </c>
    </row>
    <row r="72" spans="1:18">
      <c r="A72" s="46">
        <v>4</v>
      </c>
      <c r="B72" s="20" t="s">
        <v>115</v>
      </c>
      <c r="C72" s="62"/>
      <c r="D72" s="21">
        <v>40.68</v>
      </c>
      <c r="E72" s="22">
        <v>1.79</v>
      </c>
      <c r="F72" s="22">
        <v>1.29</v>
      </c>
      <c r="G72" s="22">
        <v>1.79</v>
      </c>
      <c r="H72" s="23">
        <v>1.29</v>
      </c>
      <c r="I72" s="24">
        <v>0.126</v>
      </c>
      <c r="J72" s="24">
        <v>0.126</v>
      </c>
      <c r="K72" s="24">
        <v>0.126</v>
      </c>
      <c r="L72" s="24">
        <v>0.126</v>
      </c>
      <c r="M72" s="41">
        <v>955</v>
      </c>
      <c r="N72" s="26">
        <v>14.314</v>
      </c>
      <c r="O72" s="26">
        <v>0.56699999999999995</v>
      </c>
      <c r="P72" s="26">
        <v>4.2000000000000003E-2</v>
      </c>
      <c r="Q72" s="57">
        <v>43</v>
      </c>
      <c r="R72" s="53">
        <v>1.5</v>
      </c>
    </row>
    <row r="73" spans="1:18">
      <c r="A73" s="46">
        <v>5</v>
      </c>
      <c r="B73" s="20" t="s">
        <v>116</v>
      </c>
      <c r="C73" s="62"/>
      <c r="D73" s="21">
        <v>40.56</v>
      </c>
      <c r="E73" s="22">
        <v>2.3199999999999998</v>
      </c>
      <c r="F73" s="22">
        <v>1.64</v>
      </c>
      <c r="G73" s="22">
        <v>2.3199999999999998</v>
      </c>
      <c r="H73" s="23">
        <v>1.64</v>
      </c>
      <c r="I73" s="24">
        <v>0.158</v>
      </c>
      <c r="J73" s="24">
        <v>0.158</v>
      </c>
      <c r="K73" s="24">
        <v>0.158</v>
      </c>
      <c r="L73" s="24">
        <v>0.158</v>
      </c>
      <c r="M73" s="41">
        <v>33</v>
      </c>
      <c r="N73" s="26">
        <v>15.279</v>
      </c>
      <c r="O73" s="26">
        <v>0.86399999999999999</v>
      </c>
      <c r="P73" s="26">
        <v>0.104</v>
      </c>
      <c r="Q73" s="57">
        <v>1.25</v>
      </c>
      <c r="R73" s="53">
        <v>1.5</v>
      </c>
    </row>
    <row r="74" spans="1:18">
      <c r="A74" s="46">
        <v>6</v>
      </c>
      <c r="B74" s="20" t="s">
        <v>117</v>
      </c>
      <c r="C74" s="62" t="s">
        <v>160</v>
      </c>
      <c r="D74" s="21">
        <v>24.6</v>
      </c>
      <c r="E74" s="22">
        <v>4.0599999999999996</v>
      </c>
      <c r="F74" s="22">
        <v>4.0599999999999996</v>
      </c>
      <c r="G74" s="22">
        <v>4.0599999999999996</v>
      </c>
      <c r="H74" s="23">
        <v>4.0599999999999996</v>
      </c>
      <c r="I74" s="24">
        <v>0.158</v>
      </c>
      <c r="J74" s="24">
        <v>0.158</v>
      </c>
      <c r="K74" s="24">
        <v>0.158</v>
      </c>
      <c r="L74" s="24">
        <v>0.158</v>
      </c>
      <c r="M74" s="41">
        <v>33</v>
      </c>
      <c r="N74" s="26">
        <v>8.0619999999999994</v>
      </c>
      <c r="O74" s="26">
        <v>1.577</v>
      </c>
      <c r="P74" s="26">
        <v>0.104</v>
      </c>
      <c r="Q74" s="57">
        <v>1.25</v>
      </c>
      <c r="R74" s="53">
        <v>1.5</v>
      </c>
    </row>
    <row r="75" spans="1:18">
      <c r="A75" s="46">
        <v>7</v>
      </c>
      <c r="B75" s="20" t="s">
        <v>118</v>
      </c>
      <c r="C75" s="62" t="s">
        <v>160</v>
      </c>
      <c r="D75" s="21">
        <v>0</v>
      </c>
      <c r="E75" s="22">
        <v>4.4000000000000004</v>
      </c>
      <c r="F75" s="22">
        <v>3.07</v>
      </c>
      <c r="G75" s="22">
        <v>4.4000000000000004</v>
      </c>
      <c r="H75" s="23">
        <v>3.07</v>
      </c>
      <c r="I75" s="24">
        <v>0.158</v>
      </c>
      <c r="J75" s="24">
        <v>0.158</v>
      </c>
      <c r="K75" s="24">
        <v>0.158</v>
      </c>
      <c r="L75" s="24">
        <v>0.158</v>
      </c>
      <c r="M75" s="41">
        <v>33</v>
      </c>
      <c r="N75" s="26">
        <v>0</v>
      </c>
      <c r="O75" s="26">
        <v>0.92100000000000004</v>
      </c>
      <c r="P75" s="26">
        <v>0.104</v>
      </c>
      <c r="Q75" s="57">
        <v>1.25</v>
      </c>
      <c r="R75" s="53">
        <v>1.5</v>
      </c>
    </row>
    <row r="76" spans="1:18">
      <c r="A76" s="46">
        <v>8</v>
      </c>
      <c r="B76" s="20" t="s">
        <v>119</v>
      </c>
      <c r="C76" s="62" t="s">
        <v>160</v>
      </c>
      <c r="D76" s="21">
        <v>24.6</v>
      </c>
      <c r="E76" s="22">
        <v>4.7</v>
      </c>
      <c r="F76" s="22">
        <v>2.8</v>
      </c>
      <c r="G76" s="22">
        <v>4.7</v>
      </c>
      <c r="H76" s="23">
        <v>2.8</v>
      </c>
      <c r="I76" s="24">
        <v>0.158</v>
      </c>
      <c r="J76" s="24">
        <v>0.158</v>
      </c>
      <c r="K76" s="24">
        <v>0.158</v>
      </c>
      <c r="L76" s="24">
        <v>0.158</v>
      </c>
      <c r="M76" s="41">
        <v>33</v>
      </c>
      <c r="N76" s="26">
        <v>8.0619999999999994</v>
      </c>
      <c r="O76" s="26">
        <v>1.577</v>
      </c>
      <c r="P76" s="26">
        <v>0.104</v>
      </c>
      <c r="Q76" s="57">
        <v>1.25</v>
      </c>
      <c r="R76" s="53">
        <v>1.5</v>
      </c>
    </row>
    <row r="77" spans="1:18">
      <c r="A77" s="46">
        <v>9</v>
      </c>
      <c r="B77" s="20" t="s">
        <v>132</v>
      </c>
      <c r="C77" s="62"/>
      <c r="D77" s="21">
        <v>20.52</v>
      </c>
      <c r="E77" s="22">
        <v>1.2</v>
      </c>
      <c r="F77" s="22">
        <v>0.88</v>
      </c>
      <c r="G77" s="22">
        <v>1.2</v>
      </c>
      <c r="H77" s="23">
        <v>0.88</v>
      </c>
      <c r="I77" s="24">
        <v>5.2999999999999999E-2</v>
      </c>
      <c r="J77" s="24">
        <v>5.2999999999999999E-2</v>
      </c>
      <c r="K77" s="24">
        <v>5.2999999999999999E-2</v>
      </c>
      <c r="L77" s="24">
        <v>5.2999999999999999E-2</v>
      </c>
      <c r="M77" s="41">
        <v>104444</v>
      </c>
      <c r="N77" s="26">
        <v>15.037000000000001</v>
      </c>
      <c r="O77" s="26">
        <v>0.30199999999999999</v>
      </c>
      <c r="P77" s="26">
        <v>4.1000000000000002E-2</v>
      </c>
      <c r="Q77" s="57">
        <v>4950</v>
      </c>
      <c r="R77" s="53">
        <v>1.5</v>
      </c>
    </row>
    <row r="78" spans="1:18">
      <c r="A78" s="46">
        <v>10</v>
      </c>
      <c r="B78" s="20" t="s">
        <v>133</v>
      </c>
      <c r="C78" s="62"/>
      <c r="D78" s="21">
        <v>27.36</v>
      </c>
      <c r="E78" s="22">
        <v>1.42</v>
      </c>
      <c r="F78" s="22">
        <v>1.0900000000000001</v>
      </c>
      <c r="G78" s="22">
        <v>1.42</v>
      </c>
      <c r="H78" s="23">
        <v>1.0900000000000001</v>
      </c>
      <c r="I78" s="24">
        <v>6.9000000000000006E-2</v>
      </c>
      <c r="J78" s="24">
        <v>6.9000000000000006E-2</v>
      </c>
      <c r="K78" s="24">
        <v>6.9000000000000006E-2</v>
      </c>
      <c r="L78" s="24">
        <v>6.9000000000000006E-2</v>
      </c>
      <c r="M78" s="41">
        <v>15517</v>
      </c>
      <c r="N78" s="26">
        <v>13.394</v>
      </c>
      <c r="O78" s="26">
        <v>0.35099999999999998</v>
      </c>
      <c r="P78" s="26">
        <v>5.0999999999999997E-2</v>
      </c>
      <c r="Q78" s="57">
        <v>745</v>
      </c>
      <c r="R78" s="53">
        <v>1.5</v>
      </c>
    </row>
    <row r="79" spans="1:18">
      <c r="A79" s="46">
        <v>11</v>
      </c>
      <c r="B79" s="20" t="s">
        <v>120</v>
      </c>
      <c r="C79" s="62"/>
      <c r="D79" s="21">
        <v>35.04</v>
      </c>
      <c r="E79" s="22">
        <v>1.87</v>
      </c>
      <c r="F79" s="22">
        <v>1.42</v>
      </c>
      <c r="G79" s="22">
        <v>1.87</v>
      </c>
      <c r="H79" s="23">
        <v>1.42</v>
      </c>
      <c r="I79" s="24">
        <v>0.14399999999999999</v>
      </c>
      <c r="J79" s="24">
        <v>0.14399999999999999</v>
      </c>
      <c r="K79" s="24">
        <v>0.14399999999999999</v>
      </c>
      <c r="L79" s="24">
        <v>0.14399999999999999</v>
      </c>
      <c r="M79" s="41">
        <v>955</v>
      </c>
      <c r="N79" s="26">
        <v>14.314</v>
      </c>
      <c r="O79" s="26">
        <v>0.56699999999999995</v>
      </c>
      <c r="P79" s="26">
        <v>4.2000000000000003E-2</v>
      </c>
      <c r="Q79" s="57">
        <v>43</v>
      </c>
      <c r="R79" s="53">
        <v>1.5</v>
      </c>
    </row>
    <row r="80" spans="1:18">
      <c r="A80" s="46">
        <v>12</v>
      </c>
      <c r="B80" s="20" t="s">
        <v>121</v>
      </c>
      <c r="C80" s="62"/>
      <c r="D80" s="21">
        <v>45.12</v>
      </c>
      <c r="E80" s="22">
        <v>3.07</v>
      </c>
      <c r="F80" s="22">
        <v>2.27</v>
      </c>
      <c r="G80" s="22">
        <v>3.07</v>
      </c>
      <c r="H80" s="23">
        <v>2.27</v>
      </c>
      <c r="I80" s="24">
        <v>0.20399999999999999</v>
      </c>
      <c r="J80" s="24">
        <v>0.20399999999999999</v>
      </c>
      <c r="K80" s="24">
        <v>0.20399999999999999</v>
      </c>
      <c r="L80" s="24">
        <v>0.20399999999999999</v>
      </c>
      <c r="M80" s="41">
        <v>33</v>
      </c>
      <c r="N80" s="26">
        <v>15.279</v>
      </c>
      <c r="O80" s="26">
        <v>0.86399999999999999</v>
      </c>
      <c r="P80" s="26">
        <v>0.104</v>
      </c>
      <c r="Q80" s="57">
        <v>1.25</v>
      </c>
      <c r="R80" s="53">
        <v>1.5</v>
      </c>
    </row>
    <row r="81" spans="1:18">
      <c r="A81" s="46">
        <v>13</v>
      </c>
      <c r="B81" s="20" t="s">
        <v>122</v>
      </c>
      <c r="C81" s="62" t="s">
        <v>160</v>
      </c>
      <c r="D81" s="21">
        <v>24.6</v>
      </c>
      <c r="E81" s="22">
        <v>4.51</v>
      </c>
      <c r="F81" s="22">
        <v>4.51</v>
      </c>
      <c r="G81" s="22">
        <v>4.51</v>
      </c>
      <c r="H81" s="23">
        <v>4.51</v>
      </c>
      <c r="I81" s="24">
        <v>0.20399999999999999</v>
      </c>
      <c r="J81" s="24">
        <v>0.20399999999999999</v>
      </c>
      <c r="K81" s="24">
        <v>0.20399999999999999</v>
      </c>
      <c r="L81" s="24">
        <v>0.20399999999999999</v>
      </c>
      <c r="M81" s="41">
        <v>33</v>
      </c>
      <c r="N81" s="26">
        <v>8.0619999999999994</v>
      </c>
      <c r="O81" s="26">
        <v>1.577</v>
      </c>
      <c r="P81" s="26">
        <v>0.104</v>
      </c>
      <c r="Q81" s="57">
        <v>1.25</v>
      </c>
      <c r="R81" s="53">
        <v>1.5</v>
      </c>
    </row>
    <row r="82" spans="1:18" ht="15.75" thickBot="1">
      <c r="A82" s="47">
        <v>14</v>
      </c>
      <c r="B82" s="27" t="s">
        <v>123</v>
      </c>
      <c r="C82" s="63" t="s">
        <v>160</v>
      </c>
      <c r="D82" s="28">
        <v>0</v>
      </c>
      <c r="E82" s="29">
        <v>2.27</v>
      </c>
      <c r="F82" s="29">
        <v>2.27</v>
      </c>
      <c r="G82" s="29">
        <v>2.27</v>
      </c>
      <c r="H82" s="30">
        <v>2.27</v>
      </c>
      <c r="I82" s="24">
        <v>0.20399999999999999</v>
      </c>
      <c r="J82" s="24">
        <v>0.20399999999999999</v>
      </c>
      <c r="K82" s="24">
        <v>0.20399999999999999</v>
      </c>
      <c r="L82" s="24">
        <v>0.20399999999999999</v>
      </c>
      <c r="M82" s="42">
        <v>33</v>
      </c>
      <c r="N82" s="33">
        <v>0</v>
      </c>
      <c r="O82" s="33">
        <v>0.92100000000000004</v>
      </c>
      <c r="P82" s="33">
        <v>0.104</v>
      </c>
      <c r="Q82" s="58">
        <v>1.25</v>
      </c>
      <c r="R82" s="54">
        <v>1.5</v>
      </c>
    </row>
    <row r="83" spans="1:18">
      <c r="A83" s="45">
        <v>1</v>
      </c>
      <c r="B83" s="13" t="s">
        <v>134</v>
      </c>
      <c r="C83" s="61"/>
      <c r="D83" s="14">
        <v>15.36</v>
      </c>
      <c r="E83" s="15">
        <v>0.49</v>
      </c>
      <c r="F83" s="15">
        <v>0.36</v>
      </c>
      <c r="G83" s="15">
        <v>0.52</v>
      </c>
      <c r="H83" s="16">
        <v>0.38</v>
      </c>
      <c r="I83" s="199">
        <v>7.9000000000000001E-2</v>
      </c>
      <c r="J83" s="17">
        <v>7.9000000000000001E-2</v>
      </c>
      <c r="K83" s="17">
        <v>7.9000000000000001E-2</v>
      </c>
      <c r="L83" s="200">
        <v>7.9000000000000001E-2</v>
      </c>
      <c r="M83" s="40">
        <v>104444</v>
      </c>
      <c r="N83" s="19">
        <v>10.068</v>
      </c>
      <c r="O83" s="19">
        <v>0.221</v>
      </c>
      <c r="P83" s="19">
        <v>2.8000000000000001E-2</v>
      </c>
      <c r="Q83" s="56">
        <v>4950</v>
      </c>
      <c r="R83" s="52">
        <v>1.5</v>
      </c>
    </row>
    <row r="84" spans="1:18">
      <c r="A84" s="46">
        <v>2</v>
      </c>
      <c r="B84" s="20" t="s">
        <v>135</v>
      </c>
      <c r="C84" s="62"/>
      <c r="D84" s="21">
        <v>18.600000000000001</v>
      </c>
      <c r="E84" s="22">
        <v>0.67</v>
      </c>
      <c r="F84" s="22">
        <v>0.53</v>
      </c>
      <c r="G84" s="22">
        <v>0.7</v>
      </c>
      <c r="H84" s="23">
        <v>0.56000000000000005</v>
      </c>
      <c r="I84" s="201">
        <v>9.0999999999999998E-2</v>
      </c>
      <c r="J84" s="24">
        <v>9.0999999999999998E-2</v>
      </c>
      <c r="K84" s="24">
        <v>9.0999999999999998E-2</v>
      </c>
      <c r="L84" s="202">
        <v>9.0999999999999998E-2</v>
      </c>
      <c r="M84" s="41">
        <v>104444</v>
      </c>
      <c r="N84" s="26">
        <v>15.037000000000001</v>
      </c>
      <c r="O84" s="26">
        <v>0.30199999999999999</v>
      </c>
      <c r="P84" s="26">
        <v>4.1000000000000002E-2</v>
      </c>
      <c r="Q84" s="57">
        <v>4950</v>
      </c>
      <c r="R84" s="53">
        <v>1.5</v>
      </c>
    </row>
    <row r="85" spans="1:18">
      <c r="A85" s="46">
        <v>3</v>
      </c>
      <c r="B85" s="20" t="s">
        <v>136</v>
      </c>
      <c r="C85" s="62"/>
      <c r="D85" s="21">
        <v>24.12</v>
      </c>
      <c r="E85" s="22">
        <v>1.02</v>
      </c>
      <c r="F85" s="22">
        <v>0.8</v>
      </c>
      <c r="G85" s="22">
        <v>1.05</v>
      </c>
      <c r="H85" s="23">
        <v>0.82</v>
      </c>
      <c r="I85" s="201">
        <v>0.11799999999999999</v>
      </c>
      <c r="J85" s="24">
        <v>0.11799999999999999</v>
      </c>
      <c r="K85" s="24">
        <v>0.11799999999999999</v>
      </c>
      <c r="L85" s="202">
        <v>0.11799999999999999</v>
      </c>
      <c r="M85" s="41">
        <v>15517</v>
      </c>
      <c r="N85" s="26">
        <v>13.394</v>
      </c>
      <c r="O85" s="26">
        <v>0.35099999999999998</v>
      </c>
      <c r="P85" s="26">
        <v>5.0999999999999997E-2</v>
      </c>
      <c r="Q85" s="57">
        <v>745</v>
      </c>
      <c r="R85" s="53">
        <v>1.5</v>
      </c>
    </row>
    <row r="86" spans="1:18">
      <c r="A86" s="46">
        <v>4</v>
      </c>
      <c r="B86" s="20" t="s">
        <v>137</v>
      </c>
      <c r="C86" s="62"/>
      <c r="D86" s="21">
        <v>39</v>
      </c>
      <c r="E86" s="22">
        <v>1.7</v>
      </c>
      <c r="F86" s="22">
        <v>1.25</v>
      </c>
      <c r="G86" s="22">
        <v>1.74</v>
      </c>
      <c r="H86" s="23">
        <v>1.29</v>
      </c>
      <c r="I86" s="201">
        <v>0.189</v>
      </c>
      <c r="J86" s="24">
        <v>0.189</v>
      </c>
      <c r="K86" s="24">
        <v>0.189</v>
      </c>
      <c r="L86" s="202">
        <v>0.189</v>
      </c>
      <c r="M86" s="41">
        <v>955</v>
      </c>
      <c r="N86" s="26">
        <v>14.314</v>
      </c>
      <c r="O86" s="26">
        <v>0.56699999999999995</v>
      </c>
      <c r="P86" s="26">
        <v>4.2000000000000003E-2</v>
      </c>
      <c r="Q86" s="57">
        <v>43</v>
      </c>
      <c r="R86" s="53">
        <v>1.5</v>
      </c>
    </row>
    <row r="87" spans="1:18">
      <c r="A87" s="46">
        <v>5</v>
      </c>
      <c r="B87" s="20" t="s">
        <v>141</v>
      </c>
      <c r="C87" s="62"/>
      <c r="D87" s="21">
        <v>42.36</v>
      </c>
      <c r="E87" s="22">
        <v>1.89</v>
      </c>
      <c r="F87" s="22">
        <v>1.55</v>
      </c>
      <c r="G87" s="22">
        <v>1.89</v>
      </c>
      <c r="H87" s="23">
        <v>1.55</v>
      </c>
      <c r="I87" s="201">
        <v>0.224</v>
      </c>
      <c r="J87" s="24">
        <v>0.224</v>
      </c>
      <c r="K87" s="24">
        <v>0.224</v>
      </c>
      <c r="L87" s="202">
        <v>0.224</v>
      </c>
      <c r="M87" s="41">
        <v>33</v>
      </c>
      <c r="N87" s="26">
        <v>15.279</v>
      </c>
      <c r="O87" s="26">
        <v>0.86399999999999999</v>
      </c>
      <c r="P87" s="26">
        <v>0.104</v>
      </c>
      <c r="Q87" s="57">
        <v>1.25</v>
      </c>
      <c r="R87" s="53">
        <v>1.5</v>
      </c>
    </row>
    <row r="88" spans="1:18">
      <c r="A88" s="46">
        <v>6</v>
      </c>
      <c r="B88" s="20" t="s">
        <v>142</v>
      </c>
      <c r="C88" s="62"/>
      <c r="D88" s="21">
        <v>42.36</v>
      </c>
      <c r="E88" s="22">
        <v>1.86</v>
      </c>
      <c r="F88" s="22">
        <v>1.86</v>
      </c>
      <c r="G88" s="22">
        <v>1.86</v>
      </c>
      <c r="H88" s="23">
        <v>1.86</v>
      </c>
      <c r="I88" s="201">
        <v>0.224</v>
      </c>
      <c r="J88" s="24">
        <v>0.224</v>
      </c>
      <c r="K88" s="24">
        <v>0.224</v>
      </c>
      <c r="L88" s="202">
        <v>0.224</v>
      </c>
      <c r="M88" s="41">
        <v>33</v>
      </c>
      <c r="N88" s="26">
        <v>15.279</v>
      </c>
      <c r="O88" s="26">
        <v>0.86399999999999999</v>
      </c>
      <c r="P88" s="26">
        <v>0.104</v>
      </c>
      <c r="Q88" s="57">
        <v>1.25</v>
      </c>
      <c r="R88" s="53">
        <v>1.5</v>
      </c>
    </row>
    <row r="89" spans="1:18">
      <c r="A89" s="46">
        <v>7</v>
      </c>
      <c r="B89" s="20" t="s">
        <v>140</v>
      </c>
      <c r="C89" s="62" t="s">
        <v>160</v>
      </c>
      <c r="D89" s="21">
        <v>24.6</v>
      </c>
      <c r="E89" s="22">
        <v>4.4000000000000004</v>
      </c>
      <c r="F89" s="22">
        <v>1.94</v>
      </c>
      <c r="G89" s="22">
        <v>4.4000000000000004</v>
      </c>
      <c r="H89" s="23">
        <v>1.94</v>
      </c>
      <c r="I89" s="201">
        <v>0.224</v>
      </c>
      <c r="J89" s="24">
        <v>0.224</v>
      </c>
      <c r="K89" s="24">
        <v>0.224</v>
      </c>
      <c r="L89" s="202">
        <v>0.224</v>
      </c>
      <c r="M89" s="41">
        <v>33</v>
      </c>
      <c r="N89" s="26">
        <v>8.0619999999999994</v>
      </c>
      <c r="O89" s="26">
        <v>1.577</v>
      </c>
      <c r="P89" s="26">
        <v>0.104</v>
      </c>
      <c r="Q89" s="57">
        <v>1.25</v>
      </c>
      <c r="R89" s="53">
        <v>1.5</v>
      </c>
    </row>
    <row r="90" spans="1:18">
      <c r="A90" s="46">
        <v>8</v>
      </c>
      <c r="B90" s="20" t="s">
        <v>138</v>
      </c>
      <c r="C90" s="62" t="s">
        <v>160</v>
      </c>
      <c r="D90" s="21">
        <v>24.6</v>
      </c>
      <c r="E90" s="22">
        <v>4.1500000000000004</v>
      </c>
      <c r="F90" s="22">
        <v>4.1500000000000004</v>
      </c>
      <c r="G90" s="22">
        <v>4.1500000000000004</v>
      </c>
      <c r="H90" s="23">
        <v>4.1500000000000004</v>
      </c>
      <c r="I90" s="201">
        <v>0.224</v>
      </c>
      <c r="J90" s="24">
        <v>0.224</v>
      </c>
      <c r="K90" s="24">
        <v>0.224</v>
      </c>
      <c r="L90" s="202">
        <v>0.224</v>
      </c>
      <c r="M90" s="41">
        <v>33</v>
      </c>
      <c r="N90" s="26">
        <v>8.0619999999999994</v>
      </c>
      <c r="O90" s="26">
        <v>1.577</v>
      </c>
      <c r="P90" s="26">
        <v>0.104</v>
      </c>
      <c r="Q90" s="57">
        <v>1.25</v>
      </c>
      <c r="R90" s="53">
        <v>1.5</v>
      </c>
    </row>
    <row r="91" spans="1:18">
      <c r="A91" s="46">
        <v>9</v>
      </c>
      <c r="B91" s="20" t="s">
        <v>139</v>
      </c>
      <c r="C91" s="62" t="s">
        <v>160</v>
      </c>
      <c r="D91" s="21">
        <v>0</v>
      </c>
      <c r="E91" s="22">
        <v>2.8</v>
      </c>
      <c r="F91" s="22">
        <v>2.8</v>
      </c>
      <c r="G91" s="22">
        <v>2.8</v>
      </c>
      <c r="H91" s="23">
        <v>2.8</v>
      </c>
      <c r="I91" s="201">
        <v>0.224</v>
      </c>
      <c r="J91" s="24">
        <v>0.224</v>
      </c>
      <c r="K91" s="24">
        <v>0.224</v>
      </c>
      <c r="L91" s="202">
        <v>0.224</v>
      </c>
      <c r="M91" s="41">
        <v>33</v>
      </c>
      <c r="N91" s="26">
        <v>0</v>
      </c>
      <c r="O91" s="26">
        <v>0.92100000000000004</v>
      </c>
      <c r="P91" s="26">
        <v>0.104</v>
      </c>
      <c r="Q91" s="57">
        <v>1.25</v>
      </c>
      <c r="R91" s="53">
        <v>1.5</v>
      </c>
    </row>
    <row r="92" spans="1:18">
      <c r="A92" s="46">
        <v>10</v>
      </c>
      <c r="B92" s="20" t="s">
        <v>143</v>
      </c>
      <c r="C92" s="62"/>
      <c r="D92" s="21">
        <v>31.8</v>
      </c>
      <c r="E92" s="22">
        <v>3.45</v>
      </c>
      <c r="F92" s="22">
        <v>3.45</v>
      </c>
      <c r="G92" s="22">
        <v>3.45</v>
      </c>
      <c r="H92" s="23">
        <v>3.45</v>
      </c>
      <c r="I92" s="201">
        <v>8.4000000000000005E-2</v>
      </c>
      <c r="J92" s="24">
        <v>8.4000000000000005E-2</v>
      </c>
      <c r="K92" s="24">
        <v>8.4000000000000005E-2</v>
      </c>
      <c r="L92" s="202">
        <v>8.4000000000000005E-2</v>
      </c>
      <c r="M92" s="41">
        <v>15517</v>
      </c>
      <c r="N92" s="26">
        <v>13.394</v>
      </c>
      <c r="O92" s="26">
        <v>0.35099999999999998</v>
      </c>
      <c r="P92" s="26">
        <v>5.0999999999999997E-2</v>
      </c>
      <c r="Q92" s="57">
        <v>745</v>
      </c>
      <c r="R92" s="53">
        <v>1.5</v>
      </c>
    </row>
    <row r="93" spans="1:18">
      <c r="A93" s="46">
        <v>11</v>
      </c>
      <c r="B93" s="20" t="s">
        <v>144</v>
      </c>
      <c r="C93" s="62"/>
      <c r="D93" s="21">
        <v>63.12</v>
      </c>
      <c r="E93" s="22">
        <v>3.94</v>
      </c>
      <c r="F93" s="22">
        <v>3.94</v>
      </c>
      <c r="G93" s="22">
        <v>3.94</v>
      </c>
      <c r="H93" s="23">
        <v>3.94</v>
      </c>
      <c r="I93" s="201">
        <v>0.224</v>
      </c>
      <c r="J93" s="24">
        <v>0.224</v>
      </c>
      <c r="K93" s="24">
        <v>0.224</v>
      </c>
      <c r="L93" s="202">
        <v>0.224</v>
      </c>
      <c r="M93" s="41">
        <v>955</v>
      </c>
      <c r="N93" s="26">
        <v>14.314</v>
      </c>
      <c r="O93" s="26">
        <v>0.56699999999999995</v>
      </c>
      <c r="P93" s="26">
        <v>4.2000000000000003E-2</v>
      </c>
      <c r="Q93" s="57">
        <v>43</v>
      </c>
      <c r="R93" s="53">
        <v>1.5</v>
      </c>
    </row>
    <row r="94" spans="1:18">
      <c r="A94" s="46">
        <v>12</v>
      </c>
      <c r="B94" s="20" t="s">
        <v>145</v>
      </c>
      <c r="C94" s="62"/>
      <c r="D94" s="21">
        <v>0</v>
      </c>
      <c r="E94" s="22">
        <v>0</v>
      </c>
      <c r="F94" s="22">
        <v>0</v>
      </c>
      <c r="G94" s="22">
        <v>0</v>
      </c>
      <c r="H94" s="23">
        <v>0</v>
      </c>
      <c r="I94" s="201">
        <v>0</v>
      </c>
      <c r="J94" s="24">
        <v>0</v>
      </c>
      <c r="K94" s="24">
        <v>0</v>
      </c>
      <c r="L94" s="202">
        <v>0</v>
      </c>
      <c r="M94" s="41">
        <v>0</v>
      </c>
      <c r="N94" s="26">
        <v>0</v>
      </c>
      <c r="O94" s="26">
        <v>0</v>
      </c>
      <c r="P94" s="26">
        <v>0</v>
      </c>
      <c r="Q94" s="57">
        <v>0</v>
      </c>
      <c r="R94" s="53">
        <v>0</v>
      </c>
    </row>
    <row r="95" spans="1:18">
      <c r="A95" s="46">
        <v>13</v>
      </c>
      <c r="B95" s="20" t="s">
        <v>146</v>
      </c>
      <c r="C95" s="62" t="s">
        <v>160</v>
      </c>
      <c r="D95" s="21">
        <v>0</v>
      </c>
      <c r="E95" s="22">
        <v>3</v>
      </c>
      <c r="F95" s="22">
        <v>3</v>
      </c>
      <c r="G95" s="22">
        <v>3</v>
      </c>
      <c r="H95" s="23">
        <v>3</v>
      </c>
      <c r="I95" s="201">
        <v>0.224</v>
      </c>
      <c r="J95" s="24">
        <v>0.224</v>
      </c>
      <c r="K95" s="24">
        <v>0.224</v>
      </c>
      <c r="L95" s="202">
        <v>0.224</v>
      </c>
      <c r="M95" s="41">
        <v>955</v>
      </c>
      <c r="N95" s="26">
        <v>14.314</v>
      </c>
      <c r="O95" s="26">
        <v>0.56699999999999995</v>
      </c>
      <c r="P95" s="26">
        <v>4.2000000000000003E-2</v>
      </c>
      <c r="Q95" s="57">
        <v>43</v>
      </c>
      <c r="R95" s="53">
        <v>1.5</v>
      </c>
    </row>
    <row r="96" spans="1:18">
      <c r="A96" s="46">
        <v>14</v>
      </c>
      <c r="B96" s="20" t="s">
        <v>147</v>
      </c>
      <c r="C96" s="62"/>
      <c r="D96" s="21">
        <v>77.400000000000006</v>
      </c>
      <c r="E96" s="22">
        <v>4.83</v>
      </c>
      <c r="F96" s="22">
        <v>4.83</v>
      </c>
      <c r="G96" s="22">
        <v>4.83</v>
      </c>
      <c r="H96" s="23">
        <v>4.83</v>
      </c>
      <c r="I96" s="201">
        <v>0.23699999999999999</v>
      </c>
      <c r="J96" s="24">
        <v>0.23699999999999999</v>
      </c>
      <c r="K96" s="24">
        <v>0.23699999999999999</v>
      </c>
      <c r="L96" s="202">
        <v>0.23699999999999999</v>
      </c>
      <c r="M96" s="41">
        <v>33</v>
      </c>
      <c r="N96" s="26">
        <v>15.279</v>
      </c>
      <c r="O96" s="26">
        <v>0.86399999999999999</v>
      </c>
      <c r="P96" s="26">
        <v>0.104</v>
      </c>
      <c r="Q96" s="57">
        <v>1.25</v>
      </c>
      <c r="R96" s="53">
        <v>1.5</v>
      </c>
    </row>
    <row r="97" spans="1:18">
      <c r="A97" s="46">
        <v>15</v>
      </c>
      <c r="B97" s="20" t="s">
        <v>148</v>
      </c>
      <c r="C97" s="62" t="s">
        <v>160</v>
      </c>
      <c r="D97" s="21">
        <v>24.96</v>
      </c>
      <c r="E97" s="22">
        <v>7.7</v>
      </c>
      <c r="F97" s="22">
        <v>7.7</v>
      </c>
      <c r="G97" s="22">
        <v>7.7</v>
      </c>
      <c r="H97" s="23">
        <v>7.7</v>
      </c>
      <c r="I97" s="201">
        <v>0.23699999999999999</v>
      </c>
      <c r="J97" s="24">
        <v>0.23699999999999999</v>
      </c>
      <c r="K97" s="24">
        <v>0.23699999999999999</v>
      </c>
      <c r="L97" s="202">
        <v>0.23699999999999999</v>
      </c>
      <c r="M97" s="41">
        <v>33</v>
      </c>
      <c r="N97" s="26">
        <v>8.0619999999999994</v>
      </c>
      <c r="O97" s="26">
        <v>1.577</v>
      </c>
      <c r="P97" s="26">
        <v>0.104</v>
      </c>
      <c r="Q97" s="57">
        <v>1.25</v>
      </c>
      <c r="R97" s="53">
        <v>1.5</v>
      </c>
    </row>
    <row r="98" spans="1:18" ht="15.75" thickBot="1">
      <c r="A98" s="47">
        <v>16</v>
      </c>
      <c r="B98" s="27" t="s">
        <v>149</v>
      </c>
      <c r="C98" s="63" t="s">
        <v>160</v>
      </c>
      <c r="D98" s="28">
        <v>0</v>
      </c>
      <c r="E98" s="29">
        <v>3.69</v>
      </c>
      <c r="F98" s="29">
        <v>3.69</v>
      </c>
      <c r="G98" s="29">
        <v>3.69</v>
      </c>
      <c r="H98" s="30">
        <v>3.69</v>
      </c>
      <c r="I98" s="203">
        <v>0.23699999999999999</v>
      </c>
      <c r="J98" s="31">
        <v>0.23699999999999999</v>
      </c>
      <c r="K98" s="31">
        <v>0.23699999999999999</v>
      </c>
      <c r="L98" s="204">
        <v>0.23699999999999999</v>
      </c>
      <c r="M98" s="42">
        <v>33</v>
      </c>
      <c r="N98" s="33">
        <v>0</v>
      </c>
      <c r="O98" s="33">
        <v>0.92100000000000004</v>
      </c>
      <c r="P98" s="33">
        <v>0.104</v>
      </c>
      <c r="Q98" s="58">
        <v>1.25</v>
      </c>
      <c r="R98" s="54">
        <v>1.5</v>
      </c>
    </row>
    <row r="99" spans="1:18">
      <c r="A99" s="45">
        <v>1</v>
      </c>
      <c r="B99" s="20" t="s">
        <v>150</v>
      </c>
      <c r="C99" s="62"/>
      <c r="D99" s="21">
        <v>30.24</v>
      </c>
      <c r="E99" s="22">
        <v>0.33</v>
      </c>
      <c r="F99" s="22">
        <v>0.33</v>
      </c>
      <c r="G99" s="22">
        <v>0.33</v>
      </c>
      <c r="H99" s="23">
        <v>0.33</v>
      </c>
      <c r="I99" s="199">
        <v>0.113</v>
      </c>
      <c r="J99" s="17">
        <v>0.113</v>
      </c>
      <c r="K99" s="17">
        <v>0.113</v>
      </c>
      <c r="L99" s="200">
        <v>0.113</v>
      </c>
      <c r="M99" s="41">
        <v>104444</v>
      </c>
      <c r="N99" s="26">
        <v>10.068</v>
      </c>
      <c r="O99" s="26">
        <v>0.221</v>
      </c>
      <c r="P99" s="26">
        <v>2.8000000000000001E-2</v>
      </c>
      <c r="Q99" s="57">
        <v>4950</v>
      </c>
      <c r="R99" s="53">
        <v>1.5</v>
      </c>
    </row>
    <row r="100" spans="1:18">
      <c r="A100" s="46">
        <v>2</v>
      </c>
      <c r="B100" s="20" t="s">
        <v>151</v>
      </c>
      <c r="C100" s="62"/>
      <c r="D100" s="21">
        <v>31.56</v>
      </c>
      <c r="E100" s="22">
        <v>0.54</v>
      </c>
      <c r="F100" s="22">
        <v>0.54</v>
      </c>
      <c r="G100" s="22">
        <v>0.54</v>
      </c>
      <c r="H100" s="23">
        <v>0.54</v>
      </c>
      <c r="I100" s="201">
        <v>0.13</v>
      </c>
      <c r="J100" s="24">
        <v>0.13</v>
      </c>
      <c r="K100" s="24">
        <v>0.13</v>
      </c>
      <c r="L100" s="202">
        <v>0.13</v>
      </c>
      <c r="M100" s="41">
        <v>104444</v>
      </c>
      <c r="N100" s="26">
        <v>15.037000000000001</v>
      </c>
      <c r="O100" s="26">
        <v>0.30199999999999999</v>
      </c>
      <c r="P100" s="26">
        <v>4.1000000000000002E-2</v>
      </c>
      <c r="Q100" s="57">
        <v>4950</v>
      </c>
      <c r="R100" s="53">
        <v>1.5</v>
      </c>
    </row>
    <row r="101" spans="1:18">
      <c r="A101" s="46">
        <v>3</v>
      </c>
      <c r="B101" s="20" t="s">
        <v>152</v>
      </c>
      <c r="C101" s="62"/>
      <c r="D101" s="21">
        <v>44.28</v>
      </c>
      <c r="E101" s="22">
        <v>0.88</v>
      </c>
      <c r="F101" s="22">
        <v>0.88</v>
      </c>
      <c r="G101" s="22">
        <v>0.88</v>
      </c>
      <c r="H101" s="23">
        <v>0.88</v>
      </c>
      <c r="I101" s="201">
        <v>0.14899999999999999</v>
      </c>
      <c r="J101" s="24">
        <v>0.14899999999999999</v>
      </c>
      <c r="K101" s="24">
        <v>0.14899999999999999</v>
      </c>
      <c r="L101" s="202">
        <v>0.14899999999999999</v>
      </c>
      <c r="M101" s="41">
        <v>15517</v>
      </c>
      <c r="N101" s="26">
        <v>13.394</v>
      </c>
      <c r="O101" s="26">
        <v>0.35099999999999998</v>
      </c>
      <c r="P101" s="26">
        <v>5.0999999999999997E-2</v>
      </c>
      <c r="Q101" s="57">
        <v>745</v>
      </c>
      <c r="R101" s="53">
        <v>1.5</v>
      </c>
    </row>
    <row r="102" spans="1:18">
      <c r="A102" s="46">
        <v>4</v>
      </c>
      <c r="B102" s="20" t="s">
        <v>153</v>
      </c>
      <c r="C102" s="62"/>
      <c r="D102" s="21">
        <v>47.28</v>
      </c>
      <c r="E102" s="22">
        <v>1.52</v>
      </c>
      <c r="F102" s="22">
        <v>1.52</v>
      </c>
      <c r="G102" s="22">
        <v>1.52</v>
      </c>
      <c r="H102" s="23">
        <v>1.52</v>
      </c>
      <c r="I102" s="201">
        <v>0.24</v>
      </c>
      <c r="J102" s="24">
        <v>0.24</v>
      </c>
      <c r="K102" s="24">
        <v>0.24</v>
      </c>
      <c r="L102" s="202">
        <v>0.24</v>
      </c>
      <c r="M102" s="41">
        <v>955</v>
      </c>
      <c r="N102" s="26">
        <v>14.314</v>
      </c>
      <c r="O102" s="26">
        <v>0.56699999999999995</v>
      </c>
      <c r="P102" s="26">
        <v>4.2000000000000003E-2</v>
      </c>
      <c r="Q102" s="57">
        <v>43</v>
      </c>
      <c r="R102" s="53">
        <v>1.5</v>
      </c>
    </row>
    <row r="103" spans="1:18">
      <c r="A103" s="46">
        <v>5</v>
      </c>
      <c r="B103" s="20" t="s">
        <v>154</v>
      </c>
      <c r="C103" s="62"/>
      <c r="D103" s="21">
        <v>47.52</v>
      </c>
      <c r="E103" s="22">
        <v>2.0099999999999998</v>
      </c>
      <c r="F103" s="22">
        <v>2.0099999999999998</v>
      </c>
      <c r="G103" s="22">
        <v>2.0099999999999998</v>
      </c>
      <c r="H103" s="23">
        <v>2.0099999999999998</v>
      </c>
      <c r="I103" s="201">
        <v>0.39600000000000002</v>
      </c>
      <c r="J103" s="24">
        <v>0.39600000000000002</v>
      </c>
      <c r="K103" s="24">
        <v>0.39600000000000002</v>
      </c>
      <c r="L103" s="202">
        <v>0.39600000000000002</v>
      </c>
      <c r="M103" s="41">
        <v>33</v>
      </c>
      <c r="N103" s="26">
        <v>15.279</v>
      </c>
      <c r="O103" s="26">
        <v>0.86399999999999999</v>
      </c>
      <c r="P103" s="26">
        <v>0.104</v>
      </c>
      <c r="Q103" s="57">
        <v>1.25</v>
      </c>
      <c r="R103" s="53">
        <v>1.5</v>
      </c>
    </row>
    <row r="104" spans="1:18">
      <c r="A104" s="46">
        <v>6</v>
      </c>
      <c r="B104" s="20" t="s">
        <v>155</v>
      </c>
      <c r="C104" s="62" t="s">
        <v>160</v>
      </c>
      <c r="D104" s="21">
        <v>24.6</v>
      </c>
      <c r="E104" s="22">
        <v>3.88</v>
      </c>
      <c r="F104" s="22">
        <v>3.88</v>
      </c>
      <c r="G104" s="22">
        <v>3.88</v>
      </c>
      <c r="H104" s="23">
        <v>3.88</v>
      </c>
      <c r="I104" s="201">
        <v>0.39600000000000002</v>
      </c>
      <c r="J104" s="24">
        <v>0.39600000000000002</v>
      </c>
      <c r="K104" s="24">
        <v>0.39600000000000002</v>
      </c>
      <c r="L104" s="202">
        <v>0.39600000000000002</v>
      </c>
      <c r="M104" s="41">
        <v>33</v>
      </c>
      <c r="N104" s="26">
        <v>8.0619999999999994</v>
      </c>
      <c r="O104" s="26">
        <v>1.577</v>
      </c>
      <c r="P104" s="26">
        <v>0.104</v>
      </c>
      <c r="Q104" s="57">
        <v>1.25</v>
      </c>
      <c r="R104" s="53">
        <v>1.5</v>
      </c>
    </row>
    <row r="105" spans="1:18" ht="15.75" thickBot="1">
      <c r="A105" s="47">
        <v>7</v>
      </c>
      <c r="B105" s="27" t="s">
        <v>156</v>
      </c>
      <c r="C105" s="63" t="s">
        <v>160</v>
      </c>
      <c r="D105" s="28">
        <v>0</v>
      </c>
      <c r="E105" s="29">
        <v>2.0299999999999998</v>
      </c>
      <c r="F105" s="29">
        <v>2.0299999999999998</v>
      </c>
      <c r="G105" s="29">
        <v>2.0299999999999998</v>
      </c>
      <c r="H105" s="30">
        <v>2.0299999999999998</v>
      </c>
      <c r="I105" s="203">
        <v>0.39600000000000002</v>
      </c>
      <c r="J105" s="31">
        <v>0.39600000000000002</v>
      </c>
      <c r="K105" s="31">
        <v>0.39600000000000002</v>
      </c>
      <c r="L105" s="204">
        <v>0.39600000000000002</v>
      </c>
      <c r="M105" s="42">
        <v>33</v>
      </c>
      <c r="N105" s="33">
        <v>0</v>
      </c>
      <c r="O105" s="33">
        <v>0.92100000000000004</v>
      </c>
      <c r="P105" s="33">
        <v>0.104</v>
      </c>
      <c r="Q105" s="58">
        <v>1.25</v>
      </c>
      <c r="R105" s="54">
        <v>1.5</v>
      </c>
    </row>
  </sheetData>
  <sheetProtection selectLockedCells="1" selectUnlockedCells="1"/>
  <mergeCells count="3">
    <mergeCell ref="D1:H1"/>
    <mergeCell ref="I1:L1"/>
    <mergeCell ref="M1:P1"/>
  </mergeCells>
  <pageMargins left="0.19685039370078741" right="0.19685039370078741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W53"/>
  <sheetViews>
    <sheetView zoomScaleNormal="100" workbookViewId="0">
      <selection activeCell="Q13" sqref="Q13:W15"/>
    </sheetView>
  </sheetViews>
  <sheetFormatPr baseColWidth="10" defaultColWidth="11.42578125" defaultRowHeight="15"/>
  <cols>
    <col min="1" max="1" width="3.5703125" style="1" customWidth="1"/>
    <col min="2" max="2" width="22.5703125" style="1" customWidth="1"/>
    <col min="3" max="3" width="13.42578125" style="1" customWidth="1"/>
    <col min="4" max="12" width="11.42578125" style="1"/>
    <col min="13" max="13" width="3.28515625" style="1" customWidth="1"/>
    <col min="14" max="14" width="11.42578125" style="1"/>
    <col min="15" max="15" width="3.5703125" style="1" customWidth="1"/>
    <col min="16" max="16384" width="11.42578125" style="1"/>
  </cols>
  <sheetData>
    <row r="1" spans="1:23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3" s="64" customFormat="1" ht="18.75" customHeight="1">
      <c r="A2" s="74"/>
      <c r="B2" s="75" t="s">
        <v>23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23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3" ht="14.25" customHeight="1">
      <c r="A4" s="73"/>
      <c r="B4" s="76" t="s">
        <v>21</v>
      </c>
      <c r="C4" s="73"/>
      <c r="D4" s="73"/>
      <c r="E4" s="77" t="s">
        <v>22</v>
      </c>
      <c r="F4" s="168" t="s">
        <v>190</v>
      </c>
      <c r="G4" s="73"/>
      <c r="H4" s="73"/>
      <c r="I4" s="73"/>
      <c r="J4" s="73"/>
      <c r="K4" s="73"/>
      <c r="L4" s="73"/>
      <c r="M4" s="73"/>
      <c r="N4" s="73"/>
      <c r="O4" s="73"/>
    </row>
    <row r="5" spans="1:23" ht="14.25" customHeight="1">
      <c r="A5" s="73"/>
      <c r="B5" s="73" t="s">
        <v>4</v>
      </c>
      <c r="C5" s="73"/>
      <c r="D5" s="73"/>
      <c r="E5" s="73">
        <v>1</v>
      </c>
      <c r="F5" s="121">
        <v>2013</v>
      </c>
      <c r="G5" s="73"/>
      <c r="H5" s="73"/>
      <c r="I5" s="73"/>
      <c r="J5" s="73"/>
      <c r="K5" s="73"/>
      <c r="L5" s="73"/>
      <c r="M5" s="73"/>
      <c r="N5" s="73"/>
      <c r="O5" s="73"/>
    </row>
    <row r="6" spans="1:23" ht="14.25" customHeight="1">
      <c r="A6" s="73"/>
      <c r="B6" s="73" t="s">
        <v>5</v>
      </c>
      <c r="C6" s="73"/>
      <c r="D6" s="73"/>
      <c r="E6" s="73">
        <v>2</v>
      </c>
      <c r="F6" s="121">
        <v>2014</v>
      </c>
      <c r="G6" s="73"/>
      <c r="H6" s="73"/>
      <c r="I6" s="73"/>
      <c r="J6" s="73"/>
      <c r="K6" s="73"/>
      <c r="L6" s="73"/>
      <c r="M6" s="73"/>
      <c r="N6" s="73"/>
      <c r="O6" s="73"/>
    </row>
    <row r="7" spans="1:23" ht="14.25" customHeight="1">
      <c r="A7" s="73"/>
      <c r="B7" s="73" t="s">
        <v>6</v>
      </c>
      <c r="C7" s="73"/>
      <c r="D7" s="73"/>
      <c r="E7" s="73">
        <v>3</v>
      </c>
      <c r="F7" s="121">
        <v>2015</v>
      </c>
      <c r="G7" s="73"/>
      <c r="H7" s="73"/>
      <c r="I7" s="73"/>
      <c r="J7" s="73"/>
      <c r="K7" s="73"/>
      <c r="L7" s="73"/>
      <c r="M7" s="73"/>
      <c r="N7" s="73"/>
      <c r="O7" s="73"/>
    </row>
    <row r="8" spans="1:23">
      <c r="A8" s="73"/>
      <c r="B8" s="73" t="s">
        <v>7</v>
      </c>
      <c r="C8" s="73"/>
      <c r="D8" s="73"/>
      <c r="E8" s="73">
        <v>4</v>
      </c>
      <c r="F8" s="121">
        <v>2016</v>
      </c>
      <c r="G8" s="73"/>
      <c r="H8" s="73"/>
      <c r="I8" s="73"/>
      <c r="J8" s="73"/>
      <c r="K8" s="73"/>
      <c r="L8" s="73"/>
      <c r="M8" s="73"/>
      <c r="N8" s="73"/>
      <c r="O8" s="73"/>
    </row>
    <row r="9" spans="1:23">
      <c r="A9" s="73"/>
      <c r="B9" s="73" t="s">
        <v>8</v>
      </c>
      <c r="C9" s="73"/>
      <c r="D9" s="73"/>
      <c r="E9" s="73">
        <v>5</v>
      </c>
      <c r="F9" s="121">
        <v>2017</v>
      </c>
      <c r="G9" s="73"/>
      <c r="H9" s="73"/>
      <c r="I9" s="73"/>
      <c r="J9" s="73"/>
      <c r="K9" s="73"/>
      <c r="L9" s="73"/>
      <c r="M9" s="73"/>
      <c r="N9" s="73"/>
      <c r="O9" s="73"/>
    </row>
    <row r="10" spans="1:23">
      <c r="A10" s="73"/>
      <c r="B10" s="73" t="s">
        <v>9</v>
      </c>
      <c r="C10" s="73"/>
      <c r="D10" s="73"/>
      <c r="E10" s="73">
        <v>6</v>
      </c>
      <c r="F10" s="121">
        <v>2018</v>
      </c>
      <c r="G10" s="73"/>
      <c r="H10" s="73"/>
      <c r="I10" s="73"/>
      <c r="J10" s="73"/>
      <c r="K10" s="73"/>
      <c r="L10" s="73"/>
      <c r="M10" s="73"/>
      <c r="N10" s="73"/>
      <c r="O10" s="73"/>
    </row>
    <row r="11" spans="1:23">
      <c r="A11" s="73"/>
      <c r="B11" s="73" t="s">
        <v>10</v>
      </c>
      <c r="C11" s="73"/>
      <c r="D11" s="73"/>
      <c r="E11" s="73">
        <v>7</v>
      </c>
      <c r="F11" s="121">
        <v>2019</v>
      </c>
      <c r="G11" s="73"/>
      <c r="H11" s="73"/>
      <c r="I11" s="73"/>
      <c r="J11" s="73"/>
      <c r="K11" s="73"/>
      <c r="L11" s="73"/>
      <c r="M11" s="73"/>
      <c r="N11" s="73"/>
      <c r="O11" s="73"/>
    </row>
    <row r="12" spans="1:23">
      <c r="A12" s="73"/>
      <c r="B12" s="73" t="s">
        <v>11</v>
      </c>
      <c r="C12" s="73"/>
      <c r="D12" s="73"/>
      <c r="E12" s="73">
        <v>8</v>
      </c>
      <c r="F12" s="121">
        <v>2020</v>
      </c>
      <c r="G12" s="73"/>
      <c r="H12" s="73"/>
      <c r="I12" s="73"/>
      <c r="J12" s="73"/>
      <c r="K12" s="73"/>
      <c r="L12" s="73"/>
      <c r="M12" s="73"/>
      <c r="N12" s="73"/>
      <c r="O12" s="73"/>
    </row>
    <row r="13" spans="1:23">
      <c r="A13" s="73"/>
      <c r="B13" s="73" t="s">
        <v>12</v>
      </c>
      <c r="C13" s="73"/>
      <c r="D13" s="73"/>
      <c r="E13" s="73">
        <v>9</v>
      </c>
      <c r="F13" s="121">
        <v>2021</v>
      </c>
      <c r="G13" s="73"/>
      <c r="H13" s="73"/>
      <c r="I13" s="73"/>
      <c r="J13" s="73"/>
      <c r="K13" s="73"/>
      <c r="L13" s="73"/>
      <c r="M13" s="73"/>
      <c r="N13" s="73"/>
      <c r="O13" s="73"/>
      <c r="Q13" s="231" t="s">
        <v>223</v>
      </c>
      <c r="R13" s="231"/>
      <c r="S13" s="231"/>
      <c r="T13" s="231"/>
      <c r="U13" s="231"/>
      <c r="V13" s="231"/>
      <c r="W13" s="231"/>
    </row>
    <row r="14" spans="1:23">
      <c r="A14" s="73"/>
      <c r="B14" s="73"/>
      <c r="C14" s="73"/>
      <c r="D14" s="73"/>
      <c r="E14" s="73">
        <v>10</v>
      </c>
      <c r="F14" s="121">
        <v>2022</v>
      </c>
      <c r="G14" s="73"/>
      <c r="H14" s="73"/>
      <c r="I14" s="73"/>
      <c r="J14" s="73"/>
      <c r="K14" s="73"/>
      <c r="L14" s="73"/>
      <c r="M14" s="73"/>
      <c r="N14" s="73"/>
      <c r="O14" s="73"/>
      <c r="Q14" s="231"/>
      <c r="R14" s="231"/>
      <c r="S14" s="231"/>
      <c r="T14" s="231"/>
      <c r="U14" s="231"/>
      <c r="V14" s="231"/>
      <c r="W14" s="231"/>
    </row>
    <row r="15" spans="1:23">
      <c r="A15" s="73"/>
      <c r="B15" s="73"/>
      <c r="C15" s="73"/>
      <c r="D15" s="73"/>
      <c r="E15" s="73">
        <v>11</v>
      </c>
      <c r="F15" s="121">
        <v>2023</v>
      </c>
      <c r="G15" s="73"/>
      <c r="H15" s="73"/>
      <c r="I15" s="73"/>
      <c r="J15" s="73"/>
      <c r="K15" s="73"/>
      <c r="L15" s="73"/>
      <c r="M15" s="73"/>
      <c r="N15" s="73"/>
      <c r="O15" s="73"/>
      <c r="Q15" s="231"/>
      <c r="R15" s="231"/>
      <c r="S15" s="231"/>
      <c r="T15" s="231"/>
      <c r="U15" s="231"/>
      <c r="V15" s="231"/>
      <c r="W15" s="231"/>
    </row>
    <row r="16" spans="1:23">
      <c r="A16" s="73"/>
      <c r="B16" s="73"/>
      <c r="C16" s="73"/>
      <c r="D16" s="73"/>
      <c r="E16" s="73">
        <v>12</v>
      </c>
      <c r="F16" s="121">
        <v>2024</v>
      </c>
      <c r="G16" s="73"/>
      <c r="H16" s="73"/>
      <c r="I16" s="73"/>
      <c r="J16" s="73"/>
      <c r="K16" s="73"/>
      <c r="L16" s="73"/>
      <c r="M16" s="73"/>
      <c r="N16" s="73"/>
      <c r="O16" s="73"/>
    </row>
    <row r="17" spans="1:15">
      <c r="A17" s="73"/>
      <c r="B17" s="73"/>
      <c r="C17" s="73"/>
      <c r="D17" s="73"/>
      <c r="E17" s="73">
        <v>13</v>
      </c>
      <c r="F17" s="121"/>
      <c r="G17" s="73"/>
      <c r="H17" s="73"/>
      <c r="I17" s="73"/>
      <c r="J17" s="73"/>
      <c r="K17" s="73"/>
      <c r="L17" s="73"/>
      <c r="M17" s="73"/>
      <c r="N17" s="73"/>
      <c r="O17" s="73"/>
    </row>
    <row r="18" spans="1:15">
      <c r="A18" s="73"/>
      <c r="B18" s="73"/>
      <c r="C18" s="73"/>
      <c r="D18" s="73"/>
      <c r="E18" s="73">
        <v>14</v>
      </c>
      <c r="F18" s="121"/>
      <c r="G18" s="73"/>
      <c r="H18" s="73"/>
      <c r="I18" s="73"/>
      <c r="J18" s="73"/>
      <c r="K18" s="73"/>
      <c r="L18" s="73"/>
      <c r="M18" s="73"/>
      <c r="N18" s="73"/>
      <c r="O18" s="73"/>
    </row>
    <row r="19" spans="1:15">
      <c r="A19" s="73"/>
      <c r="B19" s="73"/>
      <c r="C19" s="73"/>
      <c r="D19" s="73"/>
      <c r="E19" s="73"/>
      <c r="F19" s="121"/>
      <c r="G19" s="73"/>
      <c r="H19" s="73"/>
      <c r="I19" s="73"/>
      <c r="J19" s="73"/>
      <c r="K19" s="73"/>
      <c r="L19" s="73"/>
      <c r="M19" s="73"/>
      <c r="N19" s="73"/>
      <c r="O19" s="73"/>
    </row>
    <row r="20" spans="1:15">
      <c r="A20" s="73"/>
      <c r="B20" s="76" t="s">
        <v>21</v>
      </c>
      <c r="C20" s="76"/>
      <c r="D20" s="77" t="s">
        <v>164</v>
      </c>
      <c r="E20" s="77" t="s">
        <v>22</v>
      </c>
      <c r="F20" s="76" t="s">
        <v>2</v>
      </c>
      <c r="G20" s="73"/>
      <c r="H20" s="73"/>
      <c r="I20" s="73"/>
      <c r="J20" s="73"/>
      <c r="K20" s="73"/>
      <c r="L20" s="73"/>
      <c r="M20" s="73"/>
      <c r="N20" s="73"/>
      <c r="O20" s="73"/>
    </row>
    <row r="21" spans="1:15">
      <c r="A21" s="78"/>
      <c r="B21" s="83" t="str">
        <f ca="1">INDIRECT("B"&amp;4+Dateneingabe!G13)</f>
        <v>Oberösterreich</v>
      </c>
      <c r="C21" s="73"/>
      <c r="D21" s="73">
        <f ca="1">ROWS(INDIRECT("T_"&amp;$C$38&amp;"_"&amp;$B$21))</f>
        <v>13</v>
      </c>
      <c r="E21" s="73">
        <v>1</v>
      </c>
      <c r="F21" s="73" t="str">
        <f ca="1">IF(E21&lt;=$D$21,VLOOKUP(E21,INDIRECT("T_"&amp;$C$38&amp;"_"&amp;$B$21),2,FALSE),"")</f>
        <v>Bereich Oberösterreich Netzebene 3 gemessene Leistung</v>
      </c>
      <c r="G21" s="73"/>
      <c r="H21" s="73"/>
      <c r="I21" s="73"/>
      <c r="J21" s="73"/>
      <c r="K21" s="73"/>
      <c r="L21" s="73"/>
      <c r="M21" s="73"/>
      <c r="N21" s="73"/>
      <c r="O21" s="73"/>
    </row>
    <row r="22" spans="1:15">
      <c r="A22" s="78"/>
      <c r="B22" s="79"/>
      <c r="C22" s="73"/>
      <c r="D22" s="73"/>
      <c r="E22" s="73">
        <v>2</v>
      </c>
      <c r="F22" s="73" t="str">
        <f ca="1">IF(E22&lt;=$D$21,VLOOKUP(E22,INDIRECT("T_"&amp;$C$38&amp;"_"&amp;$B$21),2,FALSE),"")</f>
        <v>Bereich Oberösterreich Netzebene 4 gemessene Leistung</v>
      </c>
      <c r="G22" s="73"/>
      <c r="H22" s="73"/>
      <c r="I22" s="73"/>
      <c r="J22" s="73"/>
      <c r="K22" s="73"/>
      <c r="L22" s="73"/>
      <c r="M22" s="73"/>
      <c r="N22" s="73"/>
      <c r="O22" s="73"/>
    </row>
    <row r="23" spans="1:15">
      <c r="A23" s="78"/>
      <c r="B23" s="73"/>
      <c r="C23" s="73"/>
      <c r="D23" s="73"/>
      <c r="E23" s="73">
        <v>3</v>
      </c>
      <c r="F23" s="73" t="str">
        <f ca="1">IF(E23&lt;=$D$21,VLOOKUP(E23,INDIRECT("T_"&amp;$C$38&amp;"_"&amp;$B$21),2,FALSE),"")</f>
        <v>Bereich Oberösterreich Netzebene 5 gemessene Leistung</v>
      </c>
      <c r="G23" s="73"/>
      <c r="H23" s="73"/>
      <c r="I23" s="73"/>
      <c r="J23" s="73"/>
      <c r="K23" s="73"/>
      <c r="L23" s="73"/>
      <c r="M23" s="73"/>
      <c r="N23" s="73"/>
      <c r="O23" s="73"/>
    </row>
    <row r="24" spans="1:15">
      <c r="A24" s="78"/>
      <c r="B24" s="79"/>
      <c r="C24" s="73"/>
      <c r="D24" s="73"/>
      <c r="E24" s="73">
        <v>4</v>
      </c>
      <c r="F24" s="73" t="str">
        <f t="shared" ref="F24:F36" ca="1" si="0">IF(E24&lt;=$D$21,VLOOKUP(E24,INDIRECT("T_"&amp;$C$38&amp;"_"&amp;$B$21),2,FALSE),"")</f>
        <v>Bereich Oberösterreich Netzebene 6 gemessene Leistung</v>
      </c>
      <c r="G24" s="73"/>
      <c r="H24" s="73"/>
      <c r="I24" s="73"/>
      <c r="J24" s="73"/>
      <c r="K24" s="73"/>
      <c r="L24" s="73"/>
      <c r="M24" s="73"/>
      <c r="N24" s="73"/>
      <c r="O24" s="73"/>
    </row>
    <row r="25" spans="1:15">
      <c r="A25" s="78"/>
      <c r="B25" s="79"/>
      <c r="C25" s="73"/>
      <c r="D25" s="73"/>
      <c r="E25" s="73">
        <v>5</v>
      </c>
      <c r="F25" s="73" t="str">
        <f t="shared" ca="1" si="0"/>
        <v>Bereich Oberösterreich Netzebene 7 gemessene Leistung</v>
      </c>
      <c r="G25" s="73"/>
      <c r="H25" s="73"/>
      <c r="I25" s="73"/>
      <c r="J25" s="73"/>
      <c r="K25" s="73"/>
      <c r="L25" s="73"/>
      <c r="M25" s="73"/>
      <c r="N25" s="73"/>
      <c r="O25" s="73"/>
    </row>
    <row r="26" spans="1:15">
      <c r="A26" s="78"/>
      <c r="B26" s="79"/>
      <c r="C26" s="73"/>
      <c r="D26" s="73"/>
      <c r="E26" s="73">
        <v>6</v>
      </c>
      <c r="F26" s="73" t="str">
        <f t="shared" ca="1" si="0"/>
        <v>Bereich Oberösterreich Netzebene 7 nicht gemessene Leistung</v>
      </c>
      <c r="G26" s="73"/>
      <c r="H26" s="73"/>
      <c r="I26" s="73"/>
      <c r="J26" s="73"/>
      <c r="K26" s="73"/>
      <c r="L26" s="73"/>
      <c r="M26" s="73"/>
      <c r="N26" s="73"/>
      <c r="O26" s="73"/>
    </row>
    <row r="27" spans="1:15">
      <c r="A27" s="78"/>
      <c r="B27" s="79"/>
      <c r="C27" s="73"/>
      <c r="D27" s="73"/>
      <c r="E27" s="73">
        <v>7</v>
      </c>
      <c r="F27" s="73" t="str">
        <f t="shared" ca="1" si="0"/>
        <v>Bereich Oberösterreich Netzebene 7 unterbrechbar</v>
      </c>
      <c r="G27" s="73"/>
      <c r="H27" s="73"/>
      <c r="I27" s="73"/>
      <c r="J27" s="73"/>
      <c r="K27" s="73"/>
      <c r="L27" s="73"/>
      <c r="M27" s="73"/>
      <c r="N27" s="73"/>
      <c r="O27" s="73"/>
    </row>
    <row r="28" spans="1:15">
      <c r="A28" s="73"/>
      <c r="B28" s="73"/>
      <c r="C28" s="73"/>
      <c r="D28" s="73"/>
      <c r="E28" s="73">
        <v>8</v>
      </c>
      <c r="F28" s="73" t="str">
        <f t="shared" ca="1" si="0"/>
        <v>Bereich Linz Netzebene 4 gemessene Leistung</v>
      </c>
      <c r="G28" s="73"/>
      <c r="H28" s="73"/>
      <c r="I28" s="73"/>
      <c r="J28" s="73"/>
      <c r="K28" s="73"/>
      <c r="L28" s="73"/>
      <c r="M28" s="73"/>
      <c r="N28" s="73"/>
      <c r="O28" s="73"/>
    </row>
    <row r="29" spans="1:15">
      <c r="A29" s="73"/>
      <c r="B29" s="73"/>
      <c r="C29" s="73"/>
      <c r="D29" s="73"/>
      <c r="E29" s="73">
        <v>9</v>
      </c>
      <c r="F29" s="73" t="str">
        <f t="shared" ca="1" si="0"/>
        <v>Bereich Linz Netzebene 5 gemessene Leistung</v>
      </c>
      <c r="G29" s="73"/>
      <c r="H29" s="73"/>
      <c r="I29" s="73"/>
      <c r="J29" s="73"/>
      <c r="K29" s="73"/>
      <c r="L29" s="73"/>
      <c r="M29" s="73"/>
      <c r="N29" s="73"/>
      <c r="O29" s="73"/>
    </row>
    <row r="30" spans="1:15">
      <c r="A30" s="73"/>
      <c r="B30" s="73"/>
      <c r="C30" s="73"/>
      <c r="D30" s="73"/>
      <c r="E30" s="73">
        <v>10</v>
      </c>
      <c r="F30" s="73" t="str">
        <f t="shared" ca="1" si="0"/>
        <v>Bereich Linz Netzebene 6 gemessene Leistung</v>
      </c>
      <c r="G30" s="73"/>
      <c r="H30" s="73"/>
      <c r="I30" s="73"/>
      <c r="J30" s="73"/>
      <c r="K30" s="73"/>
      <c r="L30" s="73"/>
      <c r="M30" s="73"/>
      <c r="N30" s="73"/>
      <c r="O30" s="73"/>
    </row>
    <row r="31" spans="1:15">
      <c r="A31" s="73"/>
      <c r="B31" s="73"/>
      <c r="C31" s="73"/>
      <c r="D31" s="73"/>
      <c r="E31" s="73">
        <v>11</v>
      </c>
      <c r="F31" s="73" t="str">
        <f t="shared" ca="1" si="0"/>
        <v>Bereich Linz Netzebene 7 gemessene Leistung</v>
      </c>
      <c r="G31" s="73"/>
      <c r="H31" s="73"/>
      <c r="I31" s="73"/>
      <c r="J31" s="73"/>
      <c r="K31" s="73"/>
      <c r="L31" s="73"/>
      <c r="M31" s="73"/>
      <c r="N31" s="73"/>
      <c r="O31" s="73"/>
    </row>
    <row r="32" spans="1:15">
      <c r="A32" s="73"/>
      <c r="B32" s="73"/>
      <c r="C32" s="73"/>
      <c r="D32" s="73"/>
      <c r="E32" s="73">
        <v>12</v>
      </c>
      <c r="F32" s="73" t="str">
        <f t="shared" ca="1" si="0"/>
        <v>Bereich Linz Netzebene 7 nicht gemessene Leistung</v>
      </c>
      <c r="G32" s="73"/>
      <c r="H32" s="73"/>
      <c r="I32" s="73"/>
      <c r="J32" s="73"/>
      <c r="K32" s="73"/>
      <c r="L32" s="73"/>
      <c r="M32" s="73"/>
      <c r="N32" s="73"/>
      <c r="O32" s="73"/>
    </row>
    <row r="33" spans="1:15">
      <c r="A33" s="73"/>
      <c r="B33" s="73"/>
      <c r="C33" s="73"/>
      <c r="D33" s="73"/>
      <c r="E33" s="73">
        <v>13</v>
      </c>
      <c r="F33" s="73" t="str">
        <f t="shared" ca="1" si="0"/>
        <v>Bereich Linz Netzebene 7 unterbrechbar</v>
      </c>
      <c r="G33" s="73"/>
      <c r="H33" s="73"/>
      <c r="I33" s="73"/>
      <c r="J33" s="73"/>
      <c r="K33" s="73"/>
      <c r="L33" s="73"/>
      <c r="M33" s="73"/>
      <c r="N33" s="73"/>
      <c r="O33" s="73"/>
    </row>
    <row r="34" spans="1:15">
      <c r="A34" s="73"/>
      <c r="B34" s="73"/>
      <c r="C34" s="73"/>
      <c r="D34" s="73"/>
      <c r="E34" s="73">
        <v>14</v>
      </c>
      <c r="F34" s="73" t="str">
        <f t="shared" ca="1" si="0"/>
        <v/>
      </c>
      <c r="G34" s="73"/>
      <c r="H34" s="73"/>
      <c r="I34" s="73"/>
      <c r="J34" s="73"/>
      <c r="K34" s="73"/>
      <c r="L34" s="73"/>
      <c r="M34" s="73"/>
      <c r="N34" s="73"/>
      <c r="O34" s="73"/>
    </row>
    <row r="35" spans="1:15">
      <c r="A35" s="73"/>
      <c r="B35" s="73"/>
      <c r="C35" s="73"/>
      <c r="D35" s="73"/>
      <c r="E35" s="73">
        <v>15</v>
      </c>
      <c r="F35" s="73" t="str">
        <f t="shared" ca="1" si="0"/>
        <v/>
      </c>
      <c r="G35" s="73"/>
      <c r="H35" s="73"/>
      <c r="I35" s="73"/>
      <c r="J35" s="73"/>
      <c r="K35" s="73"/>
      <c r="L35" s="73"/>
      <c r="M35" s="73"/>
      <c r="N35" s="73"/>
      <c r="O35" s="73"/>
    </row>
    <row r="36" spans="1:15">
      <c r="A36" s="73"/>
      <c r="B36" s="73"/>
      <c r="C36" s="73"/>
      <c r="D36" s="73"/>
      <c r="E36" s="73">
        <v>16</v>
      </c>
      <c r="F36" s="73" t="str">
        <f t="shared" ca="1" si="0"/>
        <v/>
      </c>
      <c r="G36" s="73"/>
      <c r="H36" s="73"/>
      <c r="I36" s="73"/>
      <c r="J36" s="73"/>
      <c r="K36" s="73"/>
      <c r="L36" s="73"/>
      <c r="M36" s="73"/>
      <c r="N36" s="73"/>
      <c r="O36" s="73"/>
    </row>
    <row r="37" spans="1:1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</row>
    <row r="38" spans="1:15" ht="18">
      <c r="A38" s="73"/>
      <c r="B38" s="80" t="s">
        <v>165</v>
      </c>
      <c r="C38" s="198">
        <f>VLOOKUP(Dateneingabe!G15,Jahr,2,FALSE)</f>
        <v>2023</v>
      </c>
      <c r="D38" s="73"/>
      <c r="E38" s="73"/>
      <c r="F38" s="73"/>
      <c r="G38" s="73"/>
      <c r="H38" s="77" t="s">
        <v>3</v>
      </c>
      <c r="I38" s="77" t="s">
        <v>166</v>
      </c>
      <c r="J38" s="77" t="s">
        <v>167</v>
      </c>
      <c r="K38" s="77" t="s">
        <v>168</v>
      </c>
      <c r="L38" s="77" t="s">
        <v>169</v>
      </c>
      <c r="M38" s="73"/>
      <c r="N38" s="81" t="s">
        <v>48</v>
      </c>
      <c r="O38" s="73"/>
    </row>
    <row r="39" spans="1:15">
      <c r="A39" s="73"/>
      <c r="B39" s="77" t="s">
        <v>170</v>
      </c>
      <c r="C39" s="243" t="str">
        <f ca="1">VLOOKUP(Dateneingabe!$G$17,INDIRECT("T_"&amp;$C$38&amp;"_"&amp;$B$21),2,FALSE)</f>
        <v>Bereich Oberösterreich Netzebene 6 gemessene Leistung</v>
      </c>
      <c r="D39" s="243"/>
      <c r="E39" s="243"/>
      <c r="F39" s="243"/>
      <c r="G39" s="243"/>
      <c r="H39" s="88">
        <f ca="1">VLOOKUP(Dateneingabe!$G$17,INDIRECT("T_"&amp;$C$38&amp;"_"&amp;$B$21),4,FALSE)</f>
        <v>50.52</v>
      </c>
      <c r="I39" s="88">
        <f ca="1">VLOOKUP(Dateneingabe!$G$17,INDIRECT("T_"&amp;$C$38&amp;"_"&amp;$B$21),5,FALSE)</f>
        <v>1.65</v>
      </c>
      <c r="J39" s="88">
        <f ca="1">VLOOKUP(Dateneingabe!$G$17,INDIRECT("T_"&amp;$C$38&amp;"_"&amp;$B$21),6,FALSE)</f>
        <v>1.61</v>
      </c>
      <c r="K39" s="88">
        <f ca="1">VLOOKUP(Dateneingabe!$G$17,INDIRECT("T_"&amp;$C$38&amp;"_"&amp;$B$21),7,FALSE)</f>
        <v>1.65</v>
      </c>
      <c r="L39" s="88">
        <f ca="1">VLOOKUP(Dateneingabe!$G$17,INDIRECT("T_"&amp;$C$38&amp;"_"&amp;$B$21),8,FALSE)</f>
        <v>1.61</v>
      </c>
      <c r="M39" s="84"/>
      <c r="N39" s="85">
        <f ca="1">VLOOKUP(Dateneingabe!$G$17,INDIRECT("T_"&amp;$C$38&amp;"_"&amp;$B$21),3,FALSE)</f>
        <v>0</v>
      </c>
      <c r="O39" s="73"/>
    </row>
    <row r="40" spans="1:15">
      <c r="A40" s="73"/>
      <c r="B40" s="77" t="s">
        <v>31</v>
      </c>
      <c r="C40" s="243" t="str">
        <f ca="1">VLOOKUP(Dateneingabe!$G$19,INDIRECT("T_"&amp;$C$38&amp;"_"&amp;$B$21),2,FALSE)</f>
        <v>Bereich Oberösterreich Netzebene 6 gemessene Leistung</v>
      </c>
      <c r="D40" s="243"/>
      <c r="E40" s="243"/>
      <c r="F40" s="243"/>
      <c r="G40" s="243"/>
      <c r="H40" s="72"/>
      <c r="I40" s="88">
        <f ca="1">VLOOKUP(Dateneingabe!$G$19,INDIRECT("T_"&amp;$C$38&amp;"_"&amp;$B$21),9,FALSE)</f>
        <v>2.0950000000000002</v>
      </c>
      <c r="J40" s="88">
        <f ca="1">VLOOKUP(Dateneingabe!$G$19,INDIRECT("T_"&amp;$C$38&amp;"_"&amp;$B$21),10,FALSE)</f>
        <v>2.0950000000000002</v>
      </c>
      <c r="K40" s="88">
        <f ca="1">VLOOKUP(Dateneingabe!$G$19,INDIRECT("T_"&amp;$C$38&amp;"_"&amp;$B$21),11,FALSE)</f>
        <v>2.0950000000000002</v>
      </c>
      <c r="L40" s="88">
        <f ca="1">VLOOKUP(Dateneingabe!$G$19,INDIRECT("T_"&amp;$C$38&amp;"_"&amp;$B$21),12,FALSE)</f>
        <v>2.0950000000000002</v>
      </c>
      <c r="M40" s="84"/>
      <c r="N40" s="73"/>
      <c r="O40" s="73"/>
    </row>
    <row r="41" spans="1:15" ht="15" customHeight="1">
      <c r="A41" s="73"/>
      <c r="B41" s="73"/>
      <c r="C41" s="7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3"/>
      <c r="O41" s="73"/>
    </row>
    <row r="42" spans="1:15">
      <c r="A42" s="73"/>
      <c r="B42" s="82" t="s">
        <v>50</v>
      </c>
      <c r="C42" s="73"/>
      <c r="D42" s="73"/>
      <c r="E42" s="77" t="s">
        <v>48</v>
      </c>
      <c r="F42" s="89">
        <f ca="1">VLOOKUP(Dateneingabe!$G$17,INDIRECT("T_"&amp;$C$38&amp;"_"&amp;$B$21),13,FALSE)</f>
        <v>0</v>
      </c>
      <c r="G42" s="77" t="s">
        <v>45</v>
      </c>
      <c r="H42" s="72">
        <f ca="1">VLOOKUP(Dateneingabe!$G$17,INDIRECT("T_"&amp;$C$38&amp;"_"&amp;$B$21),14,FALSE)</f>
        <v>0</v>
      </c>
      <c r="I42" s="77" t="s">
        <v>44</v>
      </c>
      <c r="J42" s="72">
        <f ca="1">VLOOKUP(Dateneingabe!$G$17,INDIRECT("T_"&amp;$C$38&amp;"_"&amp;$B$21),15,FALSE)</f>
        <v>0</v>
      </c>
      <c r="K42" s="77" t="s">
        <v>43</v>
      </c>
      <c r="L42" s="72">
        <f ca="1">VLOOKUP(Dateneingabe!$G$19,INDIRECT("T_"&amp;$C$38&amp;"_"&amp;$B$21),16,FALSE)</f>
        <v>0</v>
      </c>
      <c r="M42" s="73"/>
      <c r="N42" s="73"/>
      <c r="O42" s="73"/>
    </row>
    <row r="43" spans="1:15">
      <c r="A43" s="73"/>
      <c r="B43" s="82" t="s">
        <v>174</v>
      </c>
      <c r="C43" s="73"/>
      <c r="D43" s="73"/>
      <c r="E43" s="77" t="s">
        <v>48</v>
      </c>
      <c r="F43" s="89">
        <f ca="1">VLOOKUP(Dateneingabe!$G$17,INDIRECT("T_"&amp;$C$38&amp;"_"&amp;$B$21),17,FALSE)</f>
        <v>0</v>
      </c>
      <c r="G43" s="73"/>
      <c r="H43" s="73"/>
      <c r="I43" s="73"/>
      <c r="J43" s="73"/>
      <c r="K43" s="73"/>
      <c r="L43" s="73"/>
      <c r="M43" s="73"/>
      <c r="N43" s="73"/>
      <c r="O43" s="73"/>
    </row>
    <row r="44" spans="1:15">
      <c r="A44" s="73"/>
      <c r="B44" s="82" t="s">
        <v>175</v>
      </c>
      <c r="C44" s="73"/>
      <c r="D44" s="73"/>
      <c r="E44" s="77"/>
      <c r="F44" s="77"/>
      <c r="G44" s="73"/>
      <c r="H44" s="73"/>
      <c r="I44" s="77" t="s">
        <v>44</v>
      </c>
      <c r="J44" s="87">
        <f ca="1">VLOOKUP(Dateneingabe!$G$17,INDIRECT("T_"&amp;$C$38&amp;"_"&amp;$B$21),18,FALSE)</f>
        <v>1.5</v>
      </c>
      <c r="K44" s="73"/>
      <c r="L44" s="73"/>
      <c r="M44" s="73"/>
      <c r="N44" s="73"/>
      <c r="O44" s="73"/>
    </row>
    <row r="45" spans="1:1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</row>
    <row r="46" spans="1:15" ht="18">
      <c r="A46" s="73"/>
      <c r="B46" s="80" t="s">
        <v>173</v>
      </c>
      <c r="C46" s="198">
        <f>VLOOKUP(Dateneingabe!G33,Jahr,2,FALSE)</f>
        <v>2024</v>
      </c>
      <c r="D46" s="73"/>
      <c r="E46" s="73"/>
      <c r="F46" s="73"/>
      <c r="G46" s="73"/>
      <c r="H46" s="77" t="s">
        <v>3</v>
      </c>
      <c r="I46" s="77" t="s">
        <v>166</v>
      </c>
      <c r="J46" s="77" t="s">
        <v>167</v>
      </c>
      <c r="K46" s="77" t="s">
        <v>168</v>
      </c>
      <c r="L46" s="77" t="s">
        <v>169</v>
      </c>
      <c r="M46" s="73"/>
      <c r="N46" s="81" t="s">
        <v>48</v>
      </c>
      <c r="O46" s="73"/>
    </row>
    <row r="47" spans="1:15">
      <c r="A47" s="73"/>
      <c r="B47" s="77" t="s">
        <v>170</v>
      </c>
      <c r="C47" s="243" t="str">
        <f ca="1">VLOOKUP(Dateneingabe!$G$35,INDIRECT("T_"&amp;$C$46&amp;"_"&amp;$B$21),2,FALSE)</f>
        <v>Bereich Oberösterreich Netzebene 6 gemessene Leistung</v>
      </c>
      <c r="D47" s="243"/>
      <c r="E47" s="243"/>
      <c r="F47" s="243"/>
      <c r="G47" s="243"/>
      <c r="H47" s="88">
        <f ca="1">VLOOKUP(Dateneingabe!$G$35,INDIRECT("T_"&amp;$C$46&amp;"_"&amp;$B$21),4,FALSE)</f>
        <v>46.68</v>
      </c>
      <c r="I47" s="88">
        <f ca="1">VLOOKUP(Dateneingabe!$G$35,INDIRECT("T_"&amp;$C$46&amp;"_"&amp;$B$21),5,FALSE)</f>
        <v>1.53</v>
      </c>
      <c r="J47" s="88">
        <f ca="1">VLOOKUP(Dateneingabe!$G$35,INDIRECT("T_"&amp;$C$46&amp;"_"&amp;$B$21),6,FALSE)</f>
        <v>1.49</v>
      </c>
      <c r="K47" s="88">
        <f ca="1">VLOOKUP(Dateneingabe!$G$35,INDIRECT("T_"&amp;$C$46&amp;"_"&amp;$B$21),7,FALSE)</f>
        <v>1.53</v>
      </c>
      <c r="L47" s="88">
        <f ca="1">VLOOKUP(Dateneingabe!$G$35,INDIRECT("T_"&amp;$C$46&amp;"_"&amp;$B$21),8,FALSE)</f>
        <v>1.49</v>
      </c>
      <c r="M47" s="73"/>
      <c r="N47" s="85">
        <f ca="1">VLOOKUP(Dateneingabe!$G$35,INDIRECT("T_"&amp;$C$46&amp;"_"&amp;$B$21),3,FALSE)</f>
        <v>0</v>
      </c>
      <c r="O47" s="73"/>
    </row>
    <row r="48" spans="1:15">
      <c r="A48" s="73"/>
      <c r="B48" s="77" t="s">
        <v>31</v>
      </c>
      <c r="C48" s="243" t="str">
        <f ca="1">VLOOKUP(Dateneingabe!$G$37,INDIRECT("T_"&amp;$C$46&amp;"_"&amp;$B$21),2,FALSE)</f>
        <v>Bereich Oberösterreich Netzebene 6 gemessene Leistung</v>
      </c>
      <c r="D48" s="243"/>
      <c r="E48" s="243"/>
      <c r="F48" s="243"/>
      <c r="G48" s="243"/>
      <c r="H48" s="72"/>
      <c r="I48" s="88">
        <f ca="1">VLOOKUP(Dateneingabe!$G$37,INDIRECT("T_"&amp;$C$46&amp;"_"&amp;$B$21),9,FALSE)</f>
        <v>0.66200000000000003</v>
      </c>
      <c r="J48" s="88">
        <f ca="1">VLOOKUP(Dateneingabe!$G$37,INDIRECT("T_"&amp;$C$46&amp;"_"&amp;$B$21),10,FALSE)</f>
        <v>0.66200000000000003</v>
      </c>
      <c r="K48" s="88">
        <f ca="1">VLOOKUP(Dateneingabe!$G$37,INDIRECT("T_"&amp;$C$46&amp;"_"&amp;$B$21),11,FALSE)</f>
        <v>0.66200000000000003</v>
      </c>
      <c r="L48" s="88">
        <f ca="1">VLOOKUP(Dateneingabe!$G$37,INDIRECT("T_"&amp;$C$46&amp;"_"&amp;$B$21),12,FALSE)</f>
        <v>0.66200000000000003</v>
      </c>
      <c r="M48" s="73"/>
      <c r="N48" s="73"/>
      <c r="O48" s="73"/>
    </row>
    <row r="49" spans="1:15">
      <c r="A49" s="73"/>
      <c r="B49" s="73"/>
      <c r="C49" s="73"/>
      <c r="D49" s="77"/>
      <c r="E49" s="77"/>
      <c r="F49" s="77"/>
      <c r="G49" s="77"/>
      <c r="H49" s="73"/>
      <c r="I49" s="73"/>
      <c r="J49" s="73"/>
      <c r="K49" s="73"/>
      <c r="L49" s="73"/>
      <c r="M49" s="73"/>
      <c r="N49" s="73"/>
      <c r="O49" s="73"/>
    </row>
    <row r="50" spans="1:15">
      <c r="A50" s="73"/>
      <c r="B50" s="82" t="s">
        <v>50</v>
      </c>
      <c r="C50" s="73"/>
      <c r="D50" s="73"/>
      <c r="E50" s="77" t="s">
        <v>48</v>
      </c>
      <c r="F50" s="89">
        <f ca="1">VLOOKUP(Dateneingabe!$G$35,INDIRECT("T_"&amp;$C$46&amp;"_"&amp;$B$21),13,FALSE)</f>
        <v>0</v>
      </c>
      <c r="G50" s="77" t="s">
        <v>45</v>
      </c>
      <c r="H50" s="72">
        <f ca="1">VLOOKUP(Dateneingabe!$G$35,INDIRECT("T_"&amp;$C$46&amp;"_"&amp;$B$21),14,FALSE)</f>
        <v>0</v>
      </c>
      <c r="I50" s="77" t="s">
        <v>44</v>
      </c>
      <c r="J50" s="72">
        <f ca="1">VLOOKUP(Dateneingabe!$G$35,INDIRECT("T_"&amp;$C$46&amp;"_"&amp;$B$21),15,FALSE)</f>
        <v>0</v>
      </c>
      <c r="K50" s="77" t="s">
        <v>43</v>
      </c>
      <c r="L50" s="72">
        <f ca="1">VLOOKUP(Dateneingabe!$G$37,INDIRECT("T_"&amp;$C$46&amp;"_"&amp;$B$21),16,FALSE)</f>
        <v>0</v>
      </c>
      <c r="M50" s="73"/>
      <c r="N50" s="73"/>
      <c r="O50" s="73"/>
    </row>
    <row r="51" spans="1:15">
      <c r="A51" s="73"/>
      <c r="B51" s="82" t="s">
        <v>174</v>
      </c>
      <c r="C51" s="73"/>
      <c r="D51" s="73"/>
      <c r="E51" s="77" t="s">
        <v>48</v>
      </c>
      <c r="F51" s="89">
        <f ca="1">VLOOKUP(Dateneingabe!$G$35,INDIRECT("T_"&amp;$C$46&amp;"_"&amp;$B$21),17,FALSE)</f>
        <v>0</v>
      </c>
      <c r="G51" s="73"/>
      <c r="H51" s="73"/>
      <c r="I51" s="73"/>
      <c r="J51" s="73"/>
      <c r="K51" s="73"/>
      <c r="L51" s="73"/>
      <c r="M51" s="73"/>
      <c r="N51" s="73"/>
      <c r="O51" s="73"/>
    </row>
    <row r="52" spans="1:15">
      <c r="A52" s="73"/>
      <c r="B52" s="82" t="s">
        <v>175</v>
      </c>
      <c r="C52" s="73"/>
      <c r="D52" s="73"/>
      <c r="E52" s="77"/>
      <c r="F52" s="77"/>
      <c r="G52" s="73"/>
      <c r="H52" s="73"/>
      <c r="I52" s="77" t="s">
        <v>44</v>
      </c>
      <c r="J52" s="87">
        <f ca="1">VLOOKUP(Dateneingabe!$G$35,INDIRECT("T_"&amp;$C$46&amp;"_"&amp;$B$21),18,FALSE)</f>
        <v>1E-3</v>
      </c>
      <c r="K52" s="73"/>
      <c r="L52" s="73"/>
      <c r="M52" s="73"/>
      <c r="N52" s="73"/>
      <c r="O52" s="73"/>
    </row>
    <row r="53" spans="1:1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</sheetData>
  <sheetProtection selectLockedCells="1" selectUnlockedCells="1"/>
  <mergeCells count="5">
    <mergeCell ref="C39:G39"/>
    <mergeCell ref="C40:G40"/>
    <mergeCell ref="C47:G47"/>
    <mergeCell ref="C48:G48"/>
    <mergeCell ref="Q13:W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182F-498E-451A-931B-59877ED06A7D}">
  <dimension ref="A1:R110"/>
  <sheetViews>
    <sheetView workbookViewId="0">
      <selection activeCell="R3" sqref="R3"/>
    </sheetView>
  </sheetViews>
  <sheetFormatPr baseColWidth="10" defaultRowHeight="12.75"/>
  <cols>
    <col min="1" max="1" width="4.5703125" customWidth="1"/>
    <col min="2" max="2" width="61.7109375" customWidth="1"/>
    <col min="3" max="3" width="3" customWidth="1"/>
  </cols>
  <sheetData>
    <row r="1" spans="1:18" ht="15">
      <c r="A1" s="43"/>
      <c r="B1" s="5"/>
      <c r="C1" s="60"/>
      <c r="D1" s="222" t="s">
        <v>0</v>
      </c>
      <c r="E1" s="223"/>
      <c r="F1" s="223"/>
      <c r="G1" s="223"/>
      <c r="H1" s="224"/>
      <c r="I1" s="225" t="s">
        <v>1</v>
      </c>
      <c r="J1" s="225"/>
      <c r="K1" s="225"/>
      <c r="L1" s="225"/>
      <c r="M1" s="226" t="s">
        <v>50</v>
      </c>
      <c r="N1" s="227"/>
      <c r="O1" s="227"/>
      <c r="P1" s="227"/>
      <c r="Q1" s="48" t="s">
        <v>158</v>
      </c>
      <c r="R1" s="50" t="s">
        <v>159</v>
      </c>
    </row>
    <row r="2" spans="1:18" ht="15.75" thickBot="1">
      <c r="A2" s="44" t="s">
        <v>22</v>
      </c>
      <c r="B2" s="6" t="s">
        <v>215</v>
      </c>
      <c r="C2" s="59" t="s">
        <v>160</v>
      </c>
      <c r="D2" s="7" t="s">
        <v>3</v>
      </c>
      <c r="E2" s="8" t="s">
        <v>13</v>
      </c>
      <c r="F2" s="8" t="s">
        <v>14</v>
      </c>
      <c r="G2" s="8" t="s">
        <v>15</v>
      </c>
      <c r="H2" s="9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 t="s">
        <v>48</v>
      </c>
      <c r="N2" s="12" t="s">
        <v>45</v>
      </c>
      <c r="O2" s="12" t="s">
        <v>44</v>
      </c>
      <c r="P2" s="12" t="s">
        <v>49</v>
      </c>
      <c r="Q2" s="49" t="s">
        <v>48</v>
      </c>
      <c r="R2" s="51" t="s">
        <v>157</v>
      </c>
    </row>
    <row r="3" spans="1:18" ht="15">
      <c r="A3" s="45">
        <v>1</v>
      </c>
      <c r="B3" s="13" t="s">
        <v>72</v>
      </c>
      <c r="C3" s="61"/>
      <c r="D3" s="14">
        <v>26.88</v>
      </c>
      <c r="E3" s="15">
        <v>0.52</v>
      </c>
      <c r="F3" s="15">
        <v>0.52</v>
      </c>
      <c r="G3" s="15">
        <v>0.52</v>
      </c>
      <c r="H3" s="16">
        <v>0.52</v>
      </c>
      <c r="I3" s="17">
        <v>0.443</v>
      </c>
      <c r="J3" s="17">
        <v>0.443</v>
      </c>
      <c r="K3" s="17">
        <v>0.443</v>
      </c>
      <c r="L3" s="17">
        <v>0.443</v>
      </c>
      <c r="M3" s="18">
        <v>0</v>
      </c>
      <c r="N3" s="19">
        <v>0</v>
      </c>
      <c r="O3" s="19">
        <v>0</v>
      </c>
      <c r="P3" s="19">
        <v>0</v>
      </c>
      <c r="Q3" s="56">
        <v>0</v>
      </c>
      <c r="R3" s="52">
        <v>1.5</v>
      </c>
    </row>
    <row r="4" spans="1:18" ht="15">
      <c r="A4" s="46">
        <v>2</v>
      </c>
      <c r="B4" s="20" t="s">
        <v>71</v>
      </c>
      <c r="C4" s="62"/>
      <c r="D4" s="21">
        <v>43.92</v>
      </c>
      <c r="E4" s="22">
        <v>1.03</v>
      </c>
      <c r="F4" s="22">
        <v>1.03</v>
      </c>
      <c r="G4" s="22">
        <v>1.03</v>
      </c>
      <c r="H4" s="23">
        <v>1.03</v>
      </c>
      <c r="I4" s="24">
        <v>0.52200000000000002</v>
      </c>
      <c r="J4" s="24">
        <v>0.52200000000000002</v>
      </c>
      <c r="K4" s="24">
        <v>0.52200000000000002</v>
      </c>
      <c r="L4" s="24">
        <v>0.52200000000000002</v>
      </c>
      <c r="M4" s="25">
        <v>0</v>
      </c>
      <c r="N4" s="26">
        <v>0</v>
      </c>
      <c r="O4" s="26">
        <v>0</v>
      </c>
      <c r="P4" s="26">
        <v>0</v>
      </c>
      <c r="Q4" s="57">
        <v>0</v>
      </c>
      <c r="R4" s="53">
        <v>1.5</v>
      </c>
    </row>
    <row r="5" spans="1:18" ht="15">
      <c r="A5" s="46">
        <v>3</v>
      </c>
      <c r="B5" s="20" t="s">
        <v>65</v>
      </c>
      <c r="C5" s="62"/>
      <c r="D5" s="21">
        <v>61.8</v>
      </c>
      <c r="E5" s="22">
        <v>1.83</v>
      </c>
      <c r="F5" s="22">
        <v>1.83</v>
      </c>
      <c r="G5" s="22">
        <v>1.83</v>
      </c>
      <c r="H5" s="23">
        <v>1.83</v>
      </c>
      <c r="I5" s="24">
        <v>0.65400000000000003</v>
      </c>
      <c r="J5" s="24">
        <v>0.65400000000000003</v>
      </c>
      <c r="K5" s="24">
        <v>0.65400000000000003</v>
      </c>
      <c r="L5" s="24">
        <v>0.65400000000000003</v>
      </c>
      <c r="M5" s="25">
        <v>0</v>
      </c>
      <c r="N5" s="26">
        <v>0</v>
      </c>
      <c r="O5" s="26">
        <v>0</v>
      </c>
      <c r="P5" s="26">
        <v>0</v>
      </c>
      <c r="Q5" s="57">
        <v>0</v>
      </c>
      <c r="R5" s="53">
        <v>1.5</v>
      </c>
    </row>
    <row r="6" spans="1:18" ht="15">
      <c r="A6" s="46">
        <v>4</v>
      </c>
      <c r="B6" s="20" t="s">
        <v>51</v>
      </c>
      <c r="C6" s="62" t="s">
        <v>160</v>
      </c>
      <c r="D6" s="21">
        <v>0</v>
      </c>
      <c r="E6" s="22">
        <v>1.7</v>
      </c>
      <c r="F6" s="22">
        <v>1.7</v>
      </c>
      <c r="G6" s="22">
        <v>1.7</v>
      </c>
      <c r="H6" s="23">
        <v>1.7</v>
      </c>
      <c r="I6" s="24">
        <v>0.65400000000000003</v>
      </c>
      <c r="J6" s="24">
        <v>0.65400000000000003</v>
      </c>
      <c r="K6" s="24">
        <v>0.65400000000000003</v>
      </c>
      <c r="L6" s="24">
        <v>0.65400000000000003</v>
      </c>
      <c r="M6" s="25">
        <v>0</v>
      </c>
      <c r="N6" s="26">
        <v>0</v>
      </c>
      <c r="O6" s="26">
        <v>0</v>
      </c>
      <c r="P6" s="26">
        <v>0</v>
      </c>
      <c r="Q6" s="57">
        <v>0</v>
      </c>
      <c r="R6" s="53">
        <v>1.5</v>
      </c>
    </row>
    <row r="7" spans="1:18" ht="15">
      <c r="A7" s="46">
        <v>5</v>
      </c>
      <c r="B7" s="20" t="s">
        <v>66</v>
      </c>
      <c r="C7" s="62"/>
      <c r="D7" s="21">
        <v>60.36</v>
      </c>
      <c r="E7" s="22">
        <v>2.6</v>
      </c>
      <c r="F7" s="22">
        <v>2.6</v>
      </c>
      <c r="G7" s="22">
        <v>2.6</v>
      </c>
      <c r="H7" s="23">
        <v>2.6</v>
      </c>
      <c r="I7" s="24">
        <v>1.0269999999999999</v>
      </c>
      <c r="J7" s="24">
        <v>1.0269999999999999</v>
      </c>
      <c r="K7" s="24">
        <v>1.0269999999999999</v>
      </c>
      <c r="L7" s="24">
        <v>1.0269999999999999</v>
      </c>
      <c r="M7" s="25">
        <v>0</v>
      </c>
      <c r="N7" s="26">
        <v>0</v>
      </c>
      <c r="O7" s="26">
        <v>0</v>
      </c>
      <c r="P7" s="26">
        <v>0</v>
      </c>
      <c r="Q7" s="57">
        <v>0</v>
      </c>
      <c r="R7" s="53">
        <v>1.5</v>
      </c>
    </row>
    <row r="8" spans="1:18" ht="15">
      <c r="A8" s="46">
        <v>6</v>
      </c>
      <c r="B8" s="20" t="s">
        <v>67</v>
      </c>
      <c r="C8" s="62"/>
      <c r="D8" s="21">
        <v>0</v>
      </c>
      <c r="E8" s="22">
        <v>2.6</v>
      </c>
      <c r="F8" s="22">
        <v>2.6</v>
      </c>
      <c r="G8" s="22">
        <v>2.6</v>
      </c>
      <c r="H8" s="23">
        <v>2.6</v>
      </c>
      <c r="I8" s="24">
        <v>1.0269999999999999</v>
      </c>
      <c r="J8" s="24">
        <v>1.0269999999999999</v>
      </c>
      <c r="K8" s="24">
        <v>1.0269999999999999</v>
      </c>
      <c r="L8" s="24">
        <v>1.0269999999999999</v>
      </c>
      <c r="M8" s="25">
        <v>0</v>
      </c>
      <c r="N8" s="26">
        <v>0</v>
      </c>
      <c r="O8" s="26">
        <v>0</v>
      </c>
      <c r="P8" s="26">
        <v>0</v>
      </c>
      <c r="Q8" s="57">
        <v>0</v>
      </c>
      <c r="R8" s="53">
        <v>1.5</v>
      </c>
    </row>
    <row r="9" spans="1:18" ht="15">
      <c r="A9" s="46">
        <v>7</v>
      </c>
      <c r="B9" s="20" t="s">
        <v>68</v>
      </c>
      <c r="C9" s="62"/>
      <c r="D9" s="21">
        <v>52.32</v>
      </c>
      <c r="E9" s="22">
        <v>3.99</v>
      </c>
      <c r="F9" s="22">
        <v>3.99</v>
      </c>
      <c r="G9" s="22">
        <v>3.99</v>
      </c>
      <c r="H9" s="23">
        <v>3.99</v>
      </c>
      <c r="I9" s="24">
        <v>2.4740000000000002</v>
      </c>
      <c r="J9" s="24">
        <v>2.4740000000000002</v>
      </c>
      <c r="K9" s="24">
        <v>2.4740000000000002</v>
      </c>
      <c r="L9" s="24">
        <v>2.4740000000000002</v>
      </c>
      <c r="M9" s="25">
        <v>0</v>
      </c>
      <c r="N9" s="26">
        <v>0</v>
      </c>
      <c r="O9" s="26">
        <v>0</v>
      </c>
      <c r="P9" s="26">
        <v>0</v>
      </c>
      <c r="Q9" s="57">
        <v>0</v>
      </c>
      <c r="R9" s="53">
        <v>1.5</v>
      </c>
    </row>
    <row r="10" spans="1:18" ht="15">
      <c r="A10" s="46">
        <v>8</v>
      </c>
      <c r="B10" s="20" t="s">
        <v>70</v>
      </c>
      <c r="C10" s="62" t="s">
        <v>160</v>
      </c>
      <c r="D10" s="21">
        <v>36</v>
      </c>
      <c r="E10" s="22">
        <v>5.83</v>
      </c>
      <c r="F10" s="22">
        <v>5.83</v>
      </c>
      <c r="G10" s="22">
        <v>5.83</v>
      </c>
      <c r="H10" s="23">
        <v>5.83</v>
      </c>
      <c r="I10" s="24">
        <v>2.4740000000000002</v>
      </c>
      <c r="J10" s="24">
        <v>2.4740000000000002</v>
      </c>
      <c r="K10" s="24">
        <v>2.4740000000000002</v>
      </c>
      <c r="L10" s="24">
        <v>2.4740000000000002</v>
      </c>
      <c r="M10" s="25">
        <v>0</v>
      </c>
      <c r="N10" s="26">
        <v>0</v>
      </c>
      <c r="O10" s="26">
        <v>0</v>
      </c>
      <c r="P10" s="26">
        <v>0</v>
      </c>
      <c r="Q10" s="57">
        <v>0</v>
      </c>
      <c r="R10" s="53">
        <v>1.5</v>
      </c>
    </row>
    <row r="11" spans="1:18" ht="15.75" thickBot="1">
      <c r="A11" s="47">
        <v>9</v>
      </c>
      <c r="B11" s="27" t="s">
        <v>69</v>
      </c>
      <c r="C11" s="63" t="s">
        <v>160</v>
      </c>
      <c r="D11" s="28">
        <v>0</v>
      </c>
      <c r="E11" s="29">
        <v>3.55</v>
      </c>
      <c r="F11" s="29">
        <v>3.55</v>
      </c>
      <c r="G11" s="29">
        <v>3.55</v>
      </c>
      <c r="H11" s="30">
        <v>3.55</v>
      </c>
      <c r="I11" s="24">
        <v>2.4740000000000002</v>
      </c>
      <c r="J11" s="24">
        <v>2.4740000000000002</v>
      </c>
      <c r="K11" s="24">
        <v>2.4740000000000002</v>
      </c>
      <c r="L11" s="24">
        <v>2.4740000000000002</v>
      </c>
      <c r="M11" s="32">
        <v>0</v>
      </c>
      <c r="N11" s="33">
        <v>0</v>
      </c>
      <c r="O11" s="33">
        <v>0</v>
      </c>
      <c r="P11" s="26">
        <v>0</v>
      </c>
      <c r="Q11" s="58">
        <v>0</v>
      </c>
      <c r="R11" s="54">
        <v>1.5</v>
      </c>
    </row>
    <row r="12" spans="1:18" ht="15">
      <c r="A12" s="45">
        <v>1</v>
      </c>
      <c r="B12" s="13" t="s">
        <v>73</v>
      </c>
      <c r="C12" s="61"/>
      <c r="D12" s="14">
        <v>47.4</v>
      </c>
      <c r="E12" s="15">
        <v>0.77</v>
      </c>
      <c r="F12" s="15">
        <v>0.77</v>
      </c>
      <c r="G12" s="15">
        <v>0.77</v>
      </c>
      <c r="H12" s="16">
        <v>0.77</v>
      </c>
      <c r="I12" s="17">
        <v>0.75800000000000001</v>
      </c>
      <c r="J12" s="17">
        <v>0.75800000000000001</v>
      </c>
      <c r="K12" s="17">
        <v>0.75800000000000001</v>
      </c>
      <c r="L12" s="17">
        <v>0.75800000000000001</v>
      </c>
      <c r="M12" s="18">
        <v>0</v>
      </c>
      <c r="N12" s="19">
        <v>0</v>
      </c>
      <c r="O12" s="19">
        <v>0</v>
      </c>
      <c r="P12" s="19">
        <v>0</v>
      </c>
      <c r="Q12" s="56">
        <v>0</v>
      </c>
      <c r="R12" s="52">
        <v>1.5</v>
      </c>
    </row>
    <row r="13" spans="1:18" ht="15">
      <c r="A13" s="46">
        <v>2</v>
      </c>
      <c r="B13" s="20" t="s">
        <v>74</v>
      </c>
      <c r="C13" s="62"/>
      <c r="D13" s="21">
        <v>55.08</v>
      </c>
      <c r="E13" s="22">
        <v>0.83</v>
      </c>
      <c r="F13" s="22">
        <v>0.83</v>
      </c>
      <c r="G13" s="22">
        <v>0.83</v>
      </c>
      <c r="H13" s="23">
        <v>0.83</v>
      </c>
      <c r="I13" s="24">
        <v>0.83599999999999997</v>
      </c>
      <c r="J13" s="24">
        <v>0.83599999999999997</v>
      </c>
      <c r="K13" s="24">
        <v>0.83599999999999997</v>
      </c>
      <c r="L13" s="24">
        <v>0.83599999999999997</v>
      </c>
      <c r="M13" s="25">
        <v>0</v>
      </c>
      <c r="N13" s="26">
        <v>0</v>
      </c>
      <c r="O13" s="26">
        <v>0</v>
      </c>
      <c r="P13" s="26">
        <v>0</v>
      </c>
      <c r="Q13" s="57">
        <v>0</v>
      </c>
      <c r="R13" s="53">
        <v>1.5</v>
      </c>
    </row>
    <row r="14" spans="1:18" ht="15">
      <c r="A14" s="46">
        <v>3</v>
      </c>
      <c r="B14" s="20" t="s">
        <v>75</v>
      </c>
      <c r="C14" s="62"/>
      <c r="D14" s="21">
        <v>60.72</v>
      </c>
      <c r="E14" s="22">
        <v>1.72</v>
      </c>
      <c r="F14" s="22">
        <v>1.3</v>
      </c>
      <c r="G14" s="22">
        <v>1.98</v>
      </c>
      <c r="H14" s="23">
        <v>1.3</v>
      </c>
      <c r="I14" s="24">
        <v>0.97899999999999998</v>
      </c>
      <c r="J14" s="24">
        <v>0.97899999999999998</v>
      </c>
      <c r="K14" s="24">
        <v>0.97899999999999998</v>
      </c>
      <c r="L14" s="24">
        <v>0.97899999999999998</v>
      </c>
      <c r="M14" s="25">
        <v>0</v>
      </c>
      <c r="N14" s="26">
        <v>0</v>
      </c>
      <c r="O14" s="26">
        <v>0</v>
      </c>
      <c r="P14" s="26">
        <v>0</v>
      </c>
      <c r="Q14" s="57">
        <v>0</v>
      </c>
      <c r="R14" s="53">
        <v>1.5</v>
      </c>
    </row>
    <row r="15" spans="1:18" ht="15">
      <c r="A15" s="46">
        <v>4</v>
      </c>
      <c r="B15" s="20" t="s">
        <v>76</v>
      </c>
      <c r="C15" s="62"/>
      <c r="D15" s="21">
        <v>62.4</v>
      </c>
      <c r="E15" s="22">
        <v>1.84</v>
      </c>
      <c r="F15" s="22">
        <v>1.2</v>
      </c>
      <c r="G15" s="22">
        <v>2.39</v>
      </c>
      <c r="H15" s="23">
        <v>1.39</v>
      </c>
      <c r="I15" s="24">
        <v>1.885</v>
      </c>
      <c r="J15" s="24">
        <v>1.885</v>
      </c>
      <c r="K15" s="24">
        <v>1.885</v>
      </c>
      <c r="L15" s="24">
        <v>1.885</v>
      </c>
      <c r="M15" s="25">
        <v>0</v>
      </c>
      <c r="N15" s="26">
        <v>0</v>
      </c>
      <c r="O15" s="26">
        <v>0</v>
      </c>
      <c r="P15" s="26">
        <v>0</v>
      </c>
      <c r="Q15" s="57">
        <v>0</v>
      </c>
      <c r="R15" s="53">
        <v>1.5</v>
      </c>
    </row>
    <row r="16" spans="1:18" ht="15">
      <c r="A16" s="46">
        <v>5</v>
      </c>
      <c r="B16" s="20" t="s">
        <v>77</v>
      </c>
      <c r="C16" s="62"/>
      <c r="D16" s="21">
        <v>79.8</v>
      </c>
      <c r="E16" s="22">
        <v>3.96</v>
      </c>
      <c r="F16" s="22">
        <v>2.17</v>
      </c>
      <c r="G16" s="22">
        <v>4.97</v>
      </c>
      <c r="H16" s="23">
        <v>2.2999999999999998</v>
      </c>
      <c r="I16" s="24">
        <v>2.5190000000000001</v>
      </c>
      <c r="J16" s="24">
        <v>2.5190000000000001</v>
      </c>
      <c r="K16" s="24">
        <v>2.5190000000000001</v>
      </c>
      <c r="L16" s="24">
        <v>2.5190000000000001</v>
      </c>
      <c r="M16" s="25">
        <v>0</v>
      </c>
      <c r="N16" s="26">
        <v>0</v>
      </c>
      <c r="O16" s="26">
        <v>0</v>
      </c>
      <c r="P16" s="26">
        <v>0</v>
      </c>
      <c r="Q16" s="57">
        <v>0</v>
      </c>
      <c r="R16" s="53">
        <v>1.5</v>
      </c>
    </row>
    <row r="17" spans="1:18" ht="15">
      <c r="A17" s="46">
        <v>6</v>
      </c>
      <c r="B17" s="20" t="s">
        <v>78</v>
      </c>
      <c r="C17" s="62" t="s">
        <v>160</v>
      </c>
      <c r="D17" s="21">
        <v>36</v>
      </c>
      <c r="E17" s="22">
        <v>7.03</v>
      </c>
      <c r="F17" s="22">
        <v>7.03</v>
      </c>
      <c r="G17" s="22">
        <v>7.03</v>
      </c>
      <c r="H17" s="23">
        <v>7.03</v>
      </c>
      <c r="I17" s="24">
        <v>2.5190000000000001</v>
      </c>
      <c r="J17" s="24">
        <v>2.5190000000000001</v>
      </c>
      <c r="K17" s="24">
        <v>2.5190000000000001</v>
      </c>
      <c r="L17" s="24">
        <v>2.5190000000000001</v>
      </c>
      <c r="M17" s="25">
        <v>0</v>
      </c>
      <c r="N17" s="26">
        <v>0</v>
      </c>
      <c r="O17" s="26">
        <v>0</v>
      </c>
      <c r="P17" s="26">
        <v>0</v>
      </c>
      <c r="Q17" s="57">
        <v>0</v>
      </c>
      <c r="R17" s="53">
        <v>1.5</v>
      </c>
    </row>
    <row r="18" spans="1:18" ht="15">
      <c r="A18" s="46">
        <v>7</v>
      </c>
      <c r="B18" s="20" t="s">
        <v>79</v>
      </c>
      <c r="C18" s="62" t="s">
        <v>160</v>
      </c>
      <c r="D18" s="21">
        <v>0</v>
      </c>
      <c r="E18" s="22">
        <v>4.03</v>
      </c>
      <c r="F18" s="22">
        <v>4.03</v>
      </c>
      <c r="G18" s="22">
        <v>4.03</v>
      </c>
      <c r="H18" s="23">
        <v>4.03</v>
      </c>
      <c r="I18" s="24">
        <v>2.5190000000000001</v>
      </c>
      <c r="J18" s="24">
        <v>2.5190000000000001</v>
      </c>
      <c r="K18" s="24">
        <v>2.5190000000000001</v>
      </c>
      <c r="L18" s="24">
        <v>2.5190000000000001</v>
      </c>
      <c r="M18" s="25">
        <v>0</v>
      </c>
      <c r="N18" s="26">
        <v>0</v>
      </c>
      <c r="O18" s="26">
        <v>0</v>
      </c>
      <c r="P18" s="26">
        <v>0</v>
      </c>
      <c r="Q18" s="57">
        <v>0</v>
      </c>
      <c r="R18" s="53">
        <v>1.5</v>
      </c>
    </row>
    <row r="19" spans="1:18" ht="15">
      <c r="A19" s="46">
        <v>8</v>
      </c>
      <c r="B19" s="20" t="s">
        <v>80</v>
      </c>
      <c r="C19" s="62"/>
      <c r="D19" s="21">
        <v>38.159999999999997</v>
      </c>
      <c r="E19" s="22">
        <v>1.08</v>
      </c>
      <c r="F19" s="22">
        <v>1.08</v>
      </c>
      <c r="G19" s="22">
        <v>1.08</v>
      </c>
      <c r="H19" s="23">
        <v>1.08</v>
      </c>
      <c r="I19" s="24">
        <v>0.67300000000000004</v>
      </c>
      <c r="J19" s="24">
        <v>0.67300000000000004</v>
      </c>
      <c r="K19" s="24">
        <v>0.67300000000000004</v>
      </c>
      <c r="L19" s="24">
        <v>0.67300000000000004</v>
      </c>
      <c r="M19" s="25">
        <v>0</v>
      </c>
      <c r="N19" s="26">
        <v>0</v>
      </c>
      <c r="O19" s="26">
        <v>0</v>
      </c>
      <c r="P19" s="26">
        <v>0</v>
      </c>
      <c r="Q19" s="57">
        <v>0</v>
      </c>
      <c r="R19" s="53">
        <v>1.5</v>
      </c>
    </row>
    <row r="20" spans="1:18" ht="15">
      <c r="A20" s="46">
        <v>9</v>
      </c>
      <c r="B20" s="20" t="s">
        <v>81</v>
      </c>
      <c r="C20" s="62"/>
      <c r="D20" s="21">
        <v>58.56</v>
      </c>
      <c r="E20" s="22">
        <v>1.46</v>
      </c>
      <c r="F20" s="22">
        <v>1.46</v>
      </c>
      <c r="G20" s="22">
        <v>1.46</v>
      </c>
      <c r="H20" s="23">
        <v>1.46</v>
      </c>
      <c r="I20" s="24">
        <v>1.1020000000000001</v>
      </c>
      <c r="J20" s="24">
        <v>1.1020000000000001</v>
      </c>
      <c r="K20" s="24">
        <v>1.1020000000000001</v>
      </c>
      <c r="L20" s="24">
        <v>1.1020000000000001</v>
      </c>
      <c r="M20" s="25">
        <v>0</v>
      </c>
      <c r="N20" s="26">
        <v>0</v>
      </c>
      <c r="O20" s="26">
        <v>0</v>
      </c>
      <c r="P20" s="26">
        <v>0</v>
      </c>
      <c r="Q20" s="57">
        <v>0</v>
      </c>
      <c r="R20" s="53">
        <v>1.5</v>
      </c>
    </row>
    <row r="21" spans="1:18" ht="15">
      <c r="A21" s="46">
        <v>10</v>
      </c>
      <c r="B21" s="20" t="s">
        <v>213</v>
      </c>
      <c r="C21" s="62" t="s">
        <v>160</v>
      </c>
      <c r="D21" s="21">
        <v>0</v>
      </c>
      <c r="E21" s="22">
        <v>1.46</v>
      </c>
      <c r="F21" s="22">
        <v>1.46</v>
      </c>
      <c r="G21" s="22">
        <v>1.46</v>
      </c>
      <c r="H21" s="23">
        <v>1.46</v>
      </c>
      <c r="I21" s="24">
        <v>1.1020000000000001</v>
      </c>
      <c r="J21" s="24">
        <v>1.1020000000000001</v>
      </c>
      <c r="K21" s="24">
        <v>1.1020000000000001</v>
      </c>
      <c r="L21" s="24">
        <v>1.1020000000000001</v>
      </c>
      <c r="M21" s="25"/>
      <c r="N21" s="26"/>
      <c r="O21" s="26"/>
      <c r="P21" s="26"/>
      <c r="Q21" s="57"/>
      <c r="R21" s="53"/>
    </row>
    <row r="22" spans="1:18" ht="15">
      <c r="A22" s="46">
        <v>11</v>
      </c>
      <c r="B22" s="20" t="s">
        <v>82</v>
      </c>
      <c r="C22" s="62"/>
      <c r="D22" s="21">
        <v>58.56</v>
      </c>
      <c r="E22" s="22">
        <v>2.16</v>
      </c>
      <c r="F22" s="22">
        <v>2.16</v>
      </c>
      <c r="G22" s="22">
        <v>2.16</v>
      </c>
      <c r="H22" s="23">
        <v>2.16</v>
      </c>
      <c r="I22" s="24">
        <v>1.724</v>
      </c>
      <c r="J22" s="24">
        <v>1.724</v>
      </c>
      <c r="K22" s="24">
        <v>1.724</v>
      </c>
      <c r="L22" s="24">
        <v>1.724</v>
      </c>
      <c r="M22" s="25">
        <v>0</v>
      </c>
      <c r="N22" s="26">
        <v>0</v>
      </c>
      <c r="O22" s="26">
        <v>0</v>
      </c>
      <c r="P22" s="26">
        <v>0</v>
      </c>
      <c r="Q22" s="57">
        <v>0</v>
      </c>
      <c r="R22" s="53">
        <v>1.5</v>
      </c>
    </row>
    <row r="23" spans="1:18" ht="15">
      <c r="A23" s="46">
        <v>12</v>
      </c>
      <c r="B23" s="20" t="s">
        <v>214</v>
      </c>
      <c r="C23" s="62" t="s">
        <v>160</v>
      </c>
      <c r="D23" s="21">
        <v>0</v>
      </c>
      <c r="E23" s="22">
        <v>2.16</v>
      </c>
      <c r="F23" s="22">
        <v>2.16</v>
      </c>
      <c r="G23" s="22">
        <v>2.16</v>
      </c>
      <c r="H23" s="23">
        <v>2.16</v>
      </c>
      <c r="I23" s="24">
        <v>1.724</v>
      </c>
      <c r="J23" s="24">
        <v>1.724</v>
      </c>
      <c r="K23" s="24">
        <v>1.724</v>
      </c>
      <c r="L23" s="24">
        <v>1.724</v>
      </c>
      <c r="M23" s="25"/>
      <c r="N23" s="26"/>
      <c r="O23" s="26"/>
      <c r="P23" s="26"/>
      <c r="Q23" s="57"/>
      <c r="R23" s="53"/>
    </row>
    <row r="24" spans="1:18" ht="15">
      <c r="A24" s="46">
        <v>13</v>
      </c>
      <c r="B24" s="20" t="s">
        <v>83</v>
      </c>
      <c r="C24" s="62"/>
      <c r="D24" s="21">
        <v>68.040000000000006</v>
      </c>
      <c r="E24" s="22">
        <v>3.12</v>
      </c>
      <c r="F24" s="22">
        <v>3.12</v>
      </c>
      <c r="G24" s="22">
        <v>3.12</v>
      </c>
      <c r="H24" s="23">
        <v>3.12</v>
      </c>
      <c r="I24" s="24">
        <v>2.3029999999999999</v>
      </c>
      <c r="J24" s="24">
        <v>2.3029999999999999</v>
      </c>
      <c r="K24" s="24">
        <v>2.3029999999999999</v>
      </c>
      <c r="L24" s="24">
        <v>2.3029999999999999</v>
      </c>
      <c r="M24" s="25">
        <v>0</v>
      </c>
      <c r="N24" s="26">
        <v>0</v>
      </c>
      <c r="O24" s="26">
        <v>0</v>
      </c>
      <c r="P24" s="26">
        <v>0</v>
      </c>
      <c r="Q24" s="57">
        <v>0</v>
      </c>
      <c r="R24" s="53">
        <v>1.5</v>
      </c>
    </row>
    <row r="25" spans="1:18" ht="15">
      <c r="A25" s="46">
        <v>14</v>
      </c>
      <c r="B25" s="20" t="s">
        <v>84</v>
      </c>
      <c r="C25" s="62" t="s">
        <v>160</v>
      </c>
      <c r="D25" s="21">
        <v>36</v>
      </c>
      <c r="E25" s="22">
        <v>4.8899999999999997</v>
      </c>
      <c r="F25" s="22">
        <v>4.8899999999999997</v>
      </c>
      <c r="G25" s="22">
        <v>4.8899999999999997</v>
      </c>
      <c r="H25" s="23">
        <v>4.8899999999999997</v>
      </c>
      <c r="I25" s="24">
        <v>2.3029999999999999</v>
      </c>
      <c r="J25" s="24">
        <v>2.3029999999999999</v>
      </c>
      <c r="K25" s="24">
        <v>2.3029999999999999</v>
      </c>
      <c r="L25" s="24">
        <v>2.3029999999999999</v>
      </c>
      <c r="M25" s="25">
        <v>0</v>
      </c>
      <c r="N25" s="26">
        <v>0</v>
      </c>
      <c r="O25" s="26">
        <v>0</v>
      </c>
      <c r="P25" s="26">
        <v>0</v>
      </c>
      <c r="Q25" s="57">
        <v>0</v>
      </c>
      <c r="R25" s="53">
        <v>1.5</v>
      </c>
    </row>
    <row r="26" spans="1:18" ht="15.75" thickBot="1">
      <c r="A26" s="47">
        <v>15</v>
      </c>
      <c r="B26" s="27" t="s">
        <v>85</v>
      </c>
      <c r="C26" s="63" t="s">
        <v>160</v>
      </c>
      <c r="D26" s="28">
        <v>0</v>
      </c>
      <c r="E26" s="29">
        <v>3.12</v>
      </c>
      <c r="F26" s="29">
        <v>3.12</v>
      </c>
      <c r="G26" s="29">
        <v>3.12</v>
      </c>
      <c r="H26" s="30">
        <v>3.12</v>
      </c>
      <c r="I26" s="24">
        <v>2.3029999999999999</v>
      </c>
      <c r="J26" s="24">
        <v>2.3029999999999999</v>
      </c>
      <c r="K26" s="24">
        <v>2.3029999999999999</v>
      </c>
      <c r="L26" s="24">
        <v>2.3029999999999999</v>
      </c>
      <c r="M26" s="32">
        <v>0</v>
      </c>
      <c r="N26" s="33">
        <v>0</v>
      </c>
      <c r="O26" s="33">
        <v>0</v>
      </c>
      <c r="P26" s="33">
        <v>0</v>
      </c>
      <c r="Q26" s="58">
        <v>0</v>
      </c>
      <c r="R26" s="54">
        <v>1.5</v>
      </c>
    </row>
    <row r="27" spans="1:18" ht="15">
      <c r="A27" s="45">
        <v>1</v>
      </c>
      <c r="B27" s="13" t="s">
        <v>86</v>
      </c>
      <c r="C27" s="61"/>
      <c r="D27" s="14">
        <v>32.76</v>
      </c>
      <c r="E27" s="15">
        <v>0.51</v>
      </c>
      <c r="F27" s="15">
        <v>0.51</v>
      </c>
      <c r="G27" s="15">
        <v>0.51</v>
      </c>
      <c r="H27" s="16">
        <v>0.51</v>
      </c>
      <c r="I27" s="17">
        <v>1.0369999999999999</v>
      </c>
      <c r="J27" s="17">
        <v>1.0369999999999999</v>
      </c>
      <c r="K27" s="17">
        <v>1.0369999999999999</v>
      </c>
      <c r="L27" s="17">
        <v>1.0369999999999999</v>
      </c>
      <c r="M27" s="18">
        <v>0</v>
      </c>
      <c r="N27" s="19">
        <v>0</v>
      </c>
      <c r="O27" s="19">
        <v>0</v>
      </c>
      <c r="P27" s="19">
        <v>0</v>
      </c>
      <c r="Q27" s="56">
        <v>0</v>
      </c>
      <c r="R27" s="52">
        <v>1.5</v>
      </c>
    </row>
    <row r="28" spans="1:18" ht="15">
      <c r="A28" s="46">
        <v>2</v>
      </c>
      <c r="B28" s="20" t="s">
        <v>87</v>
      </c>
      <c r="C28" s="62"/>
      <c r="D28" s="21">
        <v>39.979999999999997</v>
      </c>
      <c r="E28" s="22">
        <v>0.72</v>
      </c>
      <c r="F28" s="22">
        <v>0.72</v>
      </c>
      <c r="G28" s="22">
        <v>0.72</v>
      </c>
      <c r="H28" s="23">
        <v>0.72</v>
      </c>
      <c r="I28" s="24">
        <v>1.04</v>
      </c>
      <c r="J28" s="24">
        <v>1.04</v>
      </c>
      <c r="K28" s="24">
        <v>1.04</v>
      </c>
      <c r="L28" s="24">
        <v>1.04</v>
      </c>
      <c r="M28" s="25">
        <v>0</v>
      </c>
      <c r="N28" s="26">
        <v>0</v>
      </c>
      <c r="O28" s="26">
        <v>0</v>
      </c>
      <c r="P28" s="26">
        <v>0</v>
      </c>
      <c r="Q28" s="57">
        <v>0</v>
      </c>
      <c r="R28" s="53">
        <v>1.5</v>
      </c>
    </row>
    <row r="29" spans="1:18" ht="15">
      <c r="A29" s="46">
        <v>3</v>
      </c>
      <c r="B29" s="20" t="s">
        <v>88</v>
      </c>
      <c r="C29" s="62"/>
      <c r="D29" s="21">
        <v>48.84</v>
      </c>
      <c r="E29" s="22">
        <v>1.01</v>
      </c>
      <c r="F29" s="22">
        <v>1.01</v>
      </c>
      <c r="G29" s="22">
        <v>1.01</v>
      </c>
      <c r="H29" s="23">
        <v>1.01</v>
      </c>
      <c r="I29" s="24">
        <v>1.107</v>
      </c>
      <c r="J29" s="24">
        <v>1.107</v>
      </c>
      <c r="K29" s="24">
        <v>1.107</v>
      </c>
      <c r="L29" s="24">
        <v>1.107</v>
      </c>
      <c r="M29" s="25">
        <v>0</v>
      </c>
      <c r="N29" s="26">
        <v>0</v>
      </c>
      <c r="O29" s="26">
        <v>0</v>
      </c>
      <c r="P29" s="26">
        <v>0</v>
      </c>
      <c r="Q29" s="57">
        <v>0</v>
      </c>
      <c r="R29" s="53">
        <v>1.5</v>
      </c>
    </row>
    <row r="30" spans="1:18" ht="15">
      <c r="A30" s="46">
        <v>4</v>
      </c>
      <c r="B30" s="20" t="s">
        <v>89</v>
      </c>
      <c r="C30" s="62" t="s">
        <v>160</v>
      </c>
      <c r="D30" s="21">
        <v>0</v>
      </c>
      <c r="E30" s="22">
        <v>1.01</v>
      </c>
      <c r="F30" s="22">
        <v>1.01</v>
      </c>
      <c r="G30" s="22">
        <v>1.01</v>
      </c>
      <c r="H30" s="23">
        <v>1.01</v>
      </c>
      <c r="I30" s="24">
        <v>1.107</v>
      </c>
      <c r="J30" s="24">
        <v>1.107</v>
      </c>
      <c r="K30" s="24">
        <v>1.107</v>
      </c>
      <c r="L30" s="24">
        <v>1.107</v>
      </c>
      <c r="M30" s="25">
        <v>0</v>
      </c>
      <c r="N30" s="26">
        <v>0</v>
      </c>
      <c r="O30" s="26">
        <v>0</v>
      </c>
      <c r="P30" s="26">
        <v>0</v>
      </c>
      <c r="Q30" s="57">
        <v>0</v>
      </c>
      <c r="R30" s="53">
        <v>1.5</v>
      </c>
    </row>
    <row r="31" spans="1:18" ht="15">
      <c r="A31" s="46">
        <v>5</v>
      </c>
      <c r="B31" s="20" t="s">
        <v>90</v>
      </c>
      <c r="C31" s="62"/>
      <c r="D31" s="21">
        <v>50.04</v>
      </c>
      <c r="E31" s="22">
        <v>1.72</v>
      </c>
      <c r="F31" s="22">
        <v>1.72</v>
      </c>
      <c r="G31" s="22">
        <v>1.72</v>
      </c>
      <c r="H31" s="23">
        <v>1.72</v>
      </c>
      <c r="I31" s="24">
        <v>1.89</v>
      </c>
      <c r="J31" s="24">
        <v>1.89</v>
      </c>
      <c r="K31" s="24">
        <v>1.89</v>
      </c>
      <c r="L31" s="24">
        <v>1.89</v>
      </c>
      <c r="M31" s="25">
        <v>0</v>
      </c>
      <c r="N31" s="26">
        <v>0</v>
      </c>
      <c r="O31" s="26">
        <v>0</v>
      </c>
      <c r="P31" s="26">
        <v>0</v>
      </c>
      <c r="Q31" s="57">
        <v>0</v>
      </c>
      <c r="R31" s="53">
        <v>1.5</v>
      </c>
    </row>
    <row r="32" spans="1:18" ht="15">
      <c r="A32" s="46">
        <v>6</v>
      </c>
      <c r="B32" s="20" t="s">
        <v>91</v>
      </c>
      <c r="C32" s="62" t="s">
        <v>160</v>
      </c>
      <c r="D32" s="21">
        <v>0</v>
      </c>
      <c r="E32" s="22">
        <v>1.72</v>
      </c>
      <c r="F32" s="22">
        <v>1.72</v>
      </c>
      <c r="G32" s="22">
        <v>1.72</v>
      </c>
      <c r="H32" s="23">
        <v>1.72</v>
      </c>
      <c r="I32" s="24">
        <v>1.89</v>
      </c>
      <c r="J32" s="24">
        <v>1.89</v>
      </c>
      <c r="K32" s="24">
        <v>1.89</v>
      </c>
      <c r="L32" s="24">
        <v>1.89</v>
      </c>
      <c r="M32" s="25">
        <v>0</v>
      </c>
      <c r="N32" s="26">
        <v>0</v>
      </c>
      <c r="O32" s="26">
        <v>0</v>
      </c>
      <c r="P32" s="26">
        <v>0</v>
      </c>
      <c r="Q32" s="57">
        <v>0</v>
      </c>
      <c r="R32" s="53">
        <v>1.5</v>
      </c>
    </row>
    <row r="33" spans="1:18" ht="15">
      <c r="A33" s="46">
        <v>7</v>
      </c>
      <c r="B33" s="20" t="s">
        <v>92</v>
      </c>
      <c r="C33" s="62"/>
      <c r="D33" s="21">
        <v>35.4</v>
      </c>
      <c r="E33" s="22">
        <v>4.1900000000000004</v>
      </c>
      <c r="F33" s="22">
        <v>4.1900000000000004</v>
      </c>
      <c r="G33" s="22">
        <v>4.1900000000000004</v>
      </c>
      <c r="H33" s="23">
        <v>4.1900000000000004</v>
      </c>
      <c r="I33" s="24">
        <v>2.2250000000000001</v>
      </c>
      <c r="J33" s="24">
        <v>2.2250000000000001</v>
      </c>
      <c r="K33" s="24">
        <v>2.2250000000000001</v>
      </c>
      <c r="L33" s="24">
        <v>2.2250000000000001</v>
      </c>
      <c r="M33" s="25">
        <v>0</v>
      </c>
      <c r="N33" s="26">
        <v>0</v>
      </c>
      <c r="O33" s="26">
        <v>0</v>
      </c>
      <c r="P33" s="26">
        <v>0</v>
      </c>
      <c r="Q33" s="57">
        <v>0</v>
      </c>
      <c r="R33" s="53">
        <v>1.5</v>
      </c>
    </row>
    <row r="34" spans="1:18" ht="15">
      <c r="A34" s="46">
        <v>8</v>
      </c>
      <c r="B34" s="20" t="s">
        <v>93</v>
      </c>
      <c r="C34" s="62" t="s">
        <v>160</v>
      </c>
      <c r="D34" s="21">
        <v>36</v>
      </c>
      <c r="E34" s="22">
        <v>5.37</v>
      </c>
      <c r="F34" s="22">
        <v>5.37</v>
      </c>
      <c r="G34" s="22">
        <v>5.37</v>
      </c>
      <c r="H34" s="23">
        <v>5.37</v>
      </c>
      <c r="I34" s="24">
        <v>2.2250000000000001</v>
      </c>
      <c r="J34" s="24">
        <v>2.2250000000000001</v>
      </c>
      <c r="K34" s="24">
        <v>2.2250000000000001</v>
      </c>
      <c r="L34" s="24">
        <v>2.2250000000000001</v>
      </c>
      <c r="M34" s="25">
        <v>0</v>
      </c>
      <c r="N34" s="26">
        <v>0</v>
      </c>
      <c r="O34" s="26">
        <v>0</v>
      </c>
      <c r="P34" s="26">
        <v>0</v>
      </c>
      <c r="Q34" s="57">
        <v>0</v>
      </c>
      <c r="R34" s="53">
        <v>1.5</v>
      </c>
    </row>
    <row r="35" spans="1:18" ht="15.75" thickBot="1">
      <c r="A35" s="47">
        <v>9</v>
      </c>
      <c r="B35" s="27" t="s">
        <v>94</v>
      </c>
      <c r="C35" s="63" t="s">
        <v>160</v>
      </c>
      <c r="D35" s="28">
        <v>0</v>
      </c>
      <c r="E35" s="29">
        <v>4.1900000000000004</v>
      </c>
      <c r="F35" s="29">
        <v>4.1900000000000004</v>
      </c>
      <c r="G35" s="29">
        <v>4.1900000000000004</v>
      </c>
      <c r="H35" s="30">
        <v>4.1900000000000004</v>
      </c>
      <c r="I35" s="31">
        <v>2.2250000000000001</v>
      </c>
      <c r="J35" s="31">
        <v>2.2250000000000001</v>
      </c>
      <c r="K35" s="31">
        <v>2.2250000000000001</v>
      </c>
      <c r="L35" s="31">
        <v>2.2250000000000001</v>
      </c>
      <c r="M35" s="32">
        <v>0</v>
      </c>
      <c r="N35" s="33">
        <v>0</v>
      </c>
      <c r="O35" s="33">
        <v>0</v>
      </c>
      <c r="P35" s="33">
        <v>0</v>
      </c>
      <c r="Q35" s="58">
        <v>0</v>
      </c>
      <c r="R35" s="54">
        <v>1.5</v>
      </c>
    </row>
    <row r="36" spans="1:18" ht="15">
      <c r="A36" s="45">
        <v>1</v>
      </c>
      <c r="B36" s="13" t="s">
        <v>95</v>
      </c>
      <c r="C36" s="61"/>
      <c r="D36" s="14">
        <v>19.8</v>
      </c>
      <c r="E36" s="15">
        <v>0.54</v>
      </c>
      <c r="F36" s="15">
        <v>0.52</v>
      </c>
      <c r="G36" s="15">
        <v>0.54</v>
      </c>
      <c r="H36" s="16">
        <v>0.52</v>
      </c>
      <c r="I36" s="199">
        <v>0.53300000000000003</v>
      </c>
      <c r="J36" s="17">
        <v>0.53300000000000003</v>
      </c>
      <c r="K36" s="17">
        <v>0.53300000000000003</v>
      </c>
      <c r="L36" s="200">
        <v>0.53300000000000003</v>
      </c>
      <c r="M36" s="18">
        <v>0</v>
      </c>
      <c r="N36" s="19">
        <v>0</v>
      </c>
      <c r="O36" s="19">
        <v>0</v>
      </c>
      <c r="P36" s="19">
        <v>0</v>
      </c>
      <c r="Q36" s="56">
        <v>0</v>
      </c>
      <c r="R36" s="52">
        <v>1.5</v>
      </c>
    </row>
    <row r="37" spans="1:18" ht="15">
      <c r="A37" s="46">
        <v>2</v>
      </c>
      <c r="B37" s="20" t="s">
        <v>96</v>
      </c>
      <c r="C37" s="62"/>
      <c r="D37" s="21">
        <v>29.16</v>
      </c>
      <c r="E37" s="22">
        <v>0.8</v>
      </c>
      <c r="F37" s="22">
        <v>0.72</v>
      </c>
      <c r="G37" s="22">
        <v>0.84</v>
      </c>
      <c r="H37" s="23">
        <v>0.75</v>
      </c>
      <c r="I37" s="201">
        <v>0.66200000000000003</v>
      </c>
      <c r="J37" s="24">
        <v>0.66200000000000003</v>
      </c>
      <c r="K37" s="24">
        <v>0.66200000000000003</v>
      </c>
      <c r="L37" s="202">
        <v>0.66200000000000003</v>
      </c>
      <c r="M37" s="25">
        <v>0</v>
      </c>
      <c r="N37" s="26">
        <v>0</v>
      </c>
      <c r="O37" s="26">
        <v>0</v>
      </c>
      <c r="P37" s="26">
        <v>0</v>
      </c>
      <c r="Q37" s="57">
        <v>0</v>
      </c>
      <c r="R37" s="53">
        <v>1.5</v>
      </c>
    </row>
    <row r="38" spans="1:18" ht="15">
      <c r="A38" s="46">
        <v>3</v>
      </c>
      <c r="B38" s="20" t="s">
        <v>97</v>
      </c>
      <c r="C38" s="62"/>
      <c r="D38" s="21">
        <v>44.88</v>
      </c>
      <c r="E38" s="22">
        <v>1.04</v>
      </c>
      <c r="F38" s="22">
        <v>0.83</v>
      </c>
      <c r="G38" s="22">
        <v>1.1599999999999999</v>
      </c>
      <c r="H38" s="23">
        <v>0.94</v>
      </c>
      <c r="I38" s="201">
        <v>0.95399999999999996</v>
      </c>
      <c r="J38" s="24">
        <v>0.95399999999999996</v>
      </c>
      <c r="K38" s="24">
        <v>0.95399999999999996</v>
      </c>
      <c r="L38" s="202">
        <v>0.95399999999999996</v>
      </c>
      <c r="M38" s="25">
        <v>0</v>
      </c>
      <c r="N38" s="26">
        <v>0</v>
      </c>
      <c r="O38" s="26">
        <v>0</v>
      </c>
      <c r="P38" s="26">
        <v>0</v>
      </c>
      <c r="Q38" s="57">
        <v>0</v>
      </c>
      <c r="R38" s="53">
        <v>1.5</v>
      </c>
    </row>
    <row r="39" spans="1:18" ht="15">
      <c r="A39" s="46">
        <v>4</v>
      </c>
      <c r="B39" s="20" t="s">
        <v>98</v>
      </c>
      <c r="C39" s="62"/>
      <c r="D39" s="21">
        <v>50.52</v>
      </c>
      <c r="E39" s="22">
        <v>1.65</v>
      </c>
      <c r="F39" s="22">
        <v>1.61</v>
      </c>
      <c r="G39" s="22">
        <v>1.65</v>
      </c>
      <c r="H39" s="23">
        <v>1.61</v>
      </c>
      <c r="I39" s="201">
        <v>2.0950000000000002</v>
      </c>
      <c r="J39" s="24">
        <v>2.0950000000000002</v>
      </c>
      <c r="K39" s="24">
        <v>2.0950000000000002</v>
      </c>
      <c r="L39" s="202">
        <v>2.0950000000000002</v>
      </c>
      <c r="M39" s="25">
        <v>0</v>
      </c>
      <c r="N39" s="26">
        <v>0</v>
      </c>
      <c r="O39" s="26">
        <v>0</v>
      </c>
      <c r="P39" s="26">
        <v>0</v>
      </c>
      <c r="Q39" s="57">
        <v>0</v>
      </c>
      <c r="R39" s="53">
        <v>1.5</v>
      </c>
    </row>
    <row r="40" spans="1:18" ht="15">
      <c r="A40" s="46">
        <v>5</v>
      </c>
      <c r="B40" s="20" t="s">
        <v>99</v>
      </c>
      <c r="C40" s="62"/>
      <c r="D40" s="21">
        <v>42.48</v>
      </c>
      <c r="E40" s="22">
        <v>3.68</v>
      </c>
      <c r="F40" s="22">
        <v>3.51</v>
      </c>
      <c r="G40" s="22">
        <v>3.93</v>
      </c>
      <c r="H40" s="23">
        <v>3.6</v>
      </c>
      <c r="I40" s="201">
        <v>2.5209999999999999</v>
      </c>
      <c r="J40" s="24">
        <v>2.5209999999999999</v>
      </c>
      <c r="K40" s="24">
        <v>2.5209999999999999</v>
      </c>
      <c r="L40" s="202">
        <v>2.5209999999999999</v>
      </c>
      <c r="M40" s="25">
        <v>0</v>
      </c>
      <c r="N40" s="26">
        <v>0</v>
      </c>
      <c r="O40" s="26">
        <v>0</v>
      </c>
      <c r="P40" s="26">
        <v>0</v>
      </c>
      <c r="Q40" s="57">
        <v>0</v>
      </c>
      <c r="R40" s="53">
        <v>1.5</v>
      </c>
    </row>
    <row r="41" spans="1:18" ht="15">
      <c r="A41" s="46">
        <v>6</v>
      </c>
      <c r="B41" s="20" t="s">
        <v>100</v>
      </c>
      <c r="C41" s="62" t="s">
        <v>160</v>
      </c>
      <c r="D41" s="21">
        <v>36</v>
      </c>
      <c r="E41" s="22">
        <v>5.12</v>
      </c>
      <c r="F41" s="22">
        <v>5.12</v>
      </c>
      <c r="G41" s="22">
        <v>5.12</v>
      </c>
      <c r="H41" s="23">
        <v>5.12</v>
      </c>
      <c r="I41" s="201">
        <v>2.5209999999999999</v>
      </c>
      <c r="J41" s="24">
        <v>2.5209999999999999</v>
      </c>
      <c r="K41" s="24">
        <v>2.5209999999999999</v>
      </c>
      <c r="L41" s="202">
        <v>2.5209999999999999</v>
      </c>
      <c r="M41" s="25">
        <v>0</v>
      </c>
      <c r="N41" s="26">
        <v>0</v>
      </c>
      <c r="O41" s="26">
        <v>0</v>
      </c>
      <c r="P41" s="26">
        <v>0</v>
      </c>
      <c r="Q41" s="57">
        <v>0</v>
      </c>
      <c r="R41" s="53">
        <v>1.5</v>
      </c>
    </row>
    <row r="42" spans="1:18" ht="15">
      <c r="A42" s="46">
        <v>7</v>
      </c>
      <c r="B42" s="20" t="s">
        <v>101</v>
      </c>
      <c r="C42" s="62" t="s">
        <v>160</v>
      </c>
      <c r="D42" s="21">
        <v>0</v>
      </c>
      <c r="E42" s="22">
        <v>2.82</v>
      </c>
      <c r="F42" s="22">
        <v>2.82</v>
      </c>
      <c r="G42" s="22">
        <v>2.82</v>
      </c>
      <c r="H42" s="23">
        <v>2.82</v>
      </c>
      <c r="I42" s="201">
        <v>2.5209999999999999</v>
      </c>
      <c r="J42" s="24">
        <v>2.5209999999999999</v>
      </c>
      <c r="K42" s="24">
        <v>2.5209999999999999</v>
      </c>
      <c r="L42" s="202">
        <v>2.5209999999999999</v>
      </c>
      <c r="M42" s="25">
        <v>0</v>
      </c>
      <c r="N42" s="26">
        <v>0</v>
      </c>
      <c r="O42" s="26">
        <v>0</v>
      </c>
      <c r="P42" s="26">
        <v>0</v>
      </c>
      <c r="Q42" s="57">
        <v>0</v>
      </c>
      <c r="R42" s="53">
        <v>1.5</v>
      </c>
    </row>
    <row r="43" spans="1:18" ht="15">
      <c r="A43" s="46">
        <v>8</v>
      </c>
      <c r="B43" s="20" t="s">
        <v>102</v>
      </c>
      <c r="C43" s="62"/>
      <c r="D43" s="21">
        <v>33.6</v>
      </c>
      <c r="E43" s="22">
        <v>0.87</v>
      </c>
      <c r="F43" s="22">
        <v>0.8</v>
      </c>
      <c r="G43" s="22">
        <v>0.87</v>
      </c>
      <c r="H43" s="23">
        <v>0.8</v>
      </c>
      <c r="I43" s="201">
        <v>0.24399999999999999</v>
      </c>
      <c r="J43" s="24">
        <v>0.24399999999999999</v>
      </c>
      <c r="K43" s="24">
        <v>0.24399999999999999</v>
      </c>
      <c r="L43" s="202">
        <v>0.24399999999999999</v>
      </c>
      <c r="M43" s="25">
        <v>0</v>
      </c>
      <c r="N43" s="26">
        <v>0</v>
      </c>
      <c r="O43" s="26">
        <v>0</v>
      </c>
      <c r="P43" s="26">
        <v>0</v>
      </c>
      <c r="Q43" s="57">
        <v>0</v>
      </c>
      <c r="R43" s="53">
        <v>1.5</v>
      </c>
    </row>
    <row r="44" spans="1:18" ht="15">
      <c r="A44" s="46">
        <v>9</v>
      </c>
      <c r="B44" s="20" t="s">
        <v>103</v>
      </c>
      <c r="C44" s="62"/>
      <c r="D44" s="21">
        <v>43.8</v>
      </c>
      <c r="E44" s="22">
        <v>1.39</v>
      </c>
      <c r="F44" s="22">
        <v>0.99</v>
      </c>
      <c r="G44" s="22">
        <v>1.39</v>
      </c>
      <c r="H44" s="23">
        <v>0.99</v>
      </c>
      <c r="I44" s="201">
        <v>0.43</v>
      </c>
      <c r="J44" s="24">
        <v>0.43</v>
      </c>
      <c r="K44" s="24">
        <v>0.43</v>
      </c>
      <c r="L44" s="202">
        <v>0.43</v>
      </c>
      <c r="M44" s="25">
        <v>0</v>
      </c>
      <c r="N44" s="26">
        <v>0</v>
      </c>
      <c r="O44" s="26">
        <v>0</v>
      </c>
      <c r="P44" s="26">
        <v>0</v>
      </c>
      <c r="Q44" s="57">
        <v>0</v>
      </c>
      <c r="R44" s="53">
        <v>1.5</v>
      </c>
    </row>
    <row r="45" spans="1:18" ht="15">
      <c r="A45" s="46">
        <v>10</v>
      </c>
      <c r="B45" s="20" t="s">
        <v>104</v>
      </c>
      <c r="C45" s="62"/>
      <c r="D45" s="21">
        <v>45</v>
      </c>
      <c r="E45" s="22">
        <v>1.95</v>
      </c>
      <c r="F45" s="22">
        <v>1.25</v>
      </c>
      <c r="G45" s="22">
        <v>1.95</v>
      </c>
      <c r="H45" s="23">
        <v>1.25</v>
      </c>
      <c r="I45" s="201">
        <v>1.038</v>
      </c>
      <c r="J45" s="24">
        <v>1.038</v>
      </c>
      <c r="K45" s="24">
        <v>1.038</v>
      </c>
      <c r="L45" s="202">
        <v>1.038</v>
      </c>
      <c r="M45" s="25">
        <v>0</v>
      </c>
      <c r="N45" s="26">
        <v>0</v>
      </c>
      <c r="O45" s="26">
        <v>0</v>
      </c>
      <c r="P45" s="26">
        <v>0</v>
      </c>
      <c r="Q45" s="57">
        <v>0</v>
      </c>
      <c r="R45" s="53">
        <v>1.5</v>
      </c>
    </row>
    <row r="46" spans="1:18" ht="15">
      <c r="A46" s="46">
        <v>11</v>
      </c>
      <c r="B46" s="20" t="s">
        <v>105</v>
      </c>
      <c r="C46" s="62"/>
      <c r="D46" s="21">
        <v>46.2</v>
      </c>
      <c r="E46" s="22">
        <v>2.38</v>
      </c>
      <c r="F46" s="22">
        <v>1.45</v>
      </c>
      <c r="G46" s="22">
        <v>2.38</v>
      </c>
      <c r="H46" s="23">
        <v>1.45</v>
      </c>
      <c r="I46" s="201">
        <v>1.736</v>
      </c>
      <c r="J46" s="24">
        <v>1.736</v>
      </c>
      <c r="K46" s="24">
        <v>1.736</v>
      </c>
      <c r="L46" s="202">
        <v>1.736</v>
      </c>
      <c r="M46" s="25">
        <v>0</v>
      </c>
      <c r="N46" s="26">
        <v>0</v>
      </c>
      <c r="O46" s="26">
        <v>0</v>
      </c>
      <c r="P46" s="26">
        <v>0</v>
      </c>
      <c r="Q46" s="57">
        <v>0</v>
      </c>
      <c r="R46" s="53">
        <v>1.5</v>
      </c>
    </row>
    <row r="47" spans="1:18" ht="15">
      <c r="A47" s="46">
        <v>12</v>
      </c>
      <c r="B47" s="20" t="s">
        <v>106</v>
      </c>
      <c r="C47" s="62" t="s">
        <v>160</v>
      </c>
      <c r="D47" s="21">
        <v>36</v>
      </c>
      <c r="E47" s="22">
        <v>3.8</v>
      </c>
      <c r="F47" s="22">
        <v>3.8</v>
      </c>
      <c r="G47" s="22">
        <v>3.8</v>
      </c>
      <c r="H47" s="23">
        <v>3.8</v>
      </c>
      <c r="I47" s="201">
        <v>1.736</v>
      </c>
      <c r="J47" s="24">
        <v>1.736</v>
      </c>
      <c r="K47" s="24">
        <v>1.736</v>
      </c>
      <c r="L47" s="202">
        <v>1.736</v>
      </c>
      <c r="M47" s="25">
        <v>0</v>
      </c>
      <c r="N47" s="26">
        <v>0</v>
      </c>
      <c r="O47" s="26">
        <v>0</v>
      </c>
      <c r="P47" s="26">
        <v>0</v>
      </c>
      <c r="Q47" s="57">
        <v>0</v>
      </c>
      <c r="R47" s="53">
        <v>1.5</v>
      </c>
    </row>
    <row r="48" spans="1:18" ht="15.75" thickBot="1">
      <c r="A48" s="47">
        <v>13</v>
      </c>
      <c r="B48" s="27" t="s">
        <v>107</v>
      </c>
      <c r="C48" s="63" t="s">
        <v>160</v>
      </c>
      <c r="D48" s="28">
        <v>0</v>
      </c>
      <c r="E48" s="29">
        <v>3.42</v>
      </c>
      <c r="F48" s="29">
        <v>3.42</v>
      </c>
      <c r="G48" s="29">
        <v>3.42</v>
      </c>
      <c r="H48" s="30">
        <v>3.42</v>
      </c>
      <c r="I48" s="205">
        <v>1.736</v>
      </c>
      <c r="J48" s="31">
        <v>1.736</v>
      </c>
      <c r="K48" s="31">
        <v>1.736</v>
      </c>
      <c r="L48" s="204">
        <v>1.736</v>
      </c>
      <c r="M48" s="32">
        <v>0</v>
      </c>
      <c r="N48" s="33">
        <v>0</v>
      </c>
      <c r="O48" s="33">
        <v>0</v>
      </c>
      <c r="P48" s="33">
        <v>0</v>
      </c>
      <c r="Q48" s="58">
        <v>0</v>
      </c>
      <c r="R48" s="54">
        <v>1.5</v>
      </c>
    </row>
    <row r="49" spans="1:18" ht="15">
      <c r="A49" s="45">
        <v>1</v>
      </c>
      <c r="B49" s="20" t="s">
        <v>108</v>
      </c>
      <c r="C49" s="62"/>
      <c r="D49" s="21">
        <v>35.880000000000003</v>
      </c>
      <c r="E49" s="22">
        <v>0.51</v>
      </c>
      <c r="F49" s="22">
        <v>0.51</v>
      </c>
      <c r="G49" s="22">
        <v>0.51</v>
      </c>
      <c r="H49" s="23">
        <v>0.51</v>
      </c>
      <c r="I49" s="24">
        <v>0.77200000000000002</v>
      </c>
      <c r="J49" s="24">
        <v>0.77200000000000002</v>
      </c>
      <c r="K49" s="24">
        <v>0.77200000000000002</v>
      </c>
      <c r="L49" s="24">
        <v>0.77200000000000002</v>
      </c>
      <c r="M49" s="25">
        <v>0</v>
      </c>
      <c r="N49" s="26">
        <v>0</v>
      </c>
      <c r="O49" s="26">
        <v>0</v>
      </c>
      <c r="P49" s="26">
        <v>0</v>
      </c>
      <c r="Q49" s="57">
        <v>0</v>
      </c>
      <c r="R49" s="53">
        <v>1.5</v>
      </c>
    </row>
    <row r="50" spans="1:18" ht="15">
      <c r="A50" s="46">
        <v>2</v>
      </c>
      <c r="B50" s="20" t="s">
        <v>109</v>
      </c>
      <c r="C50" s="62"/>
      <c r="D50" s="21">
        <v>39.479999999999997</v>
      </c>
      <c r="E50" s="22">
        <v>0.85</v>
      </c>
      <c r="F50" s="22">
        <v>0.85</v>
      </c>
      <c r="G50" s="22">
        <v>0.85</v>
      </c>
      <c r="H50" s="23">
        <v>0.85</v>
      </c>
      <c r="I50" s="24">
        <v>0.77900000000000003</v>
      </c>
      <c r="J50" s="24">
        <v>0.77900000000000003</v>
      </c>
      <c r="K50" s="24">
        <v>0.77900000000000003</v>
      </c>
      <c r="L50" s="24">
        <v>0.77900000000000003</v>
      </c>
      <c r="M50" s="25">
        <v>0</v>
      </c>
      <c r="N50" s="26">
        <v>0</v>
      </c>
      <c r="O50" s="26">
        <v>0</v>
      </c>
      <c r="P50" s="26">
        <v>0</v>
      </c>
      <c r="Q50" s="57">
        <v>0</v>
      </c>
      <c r="R50" s="53">
        <v>1.5</v>
      </c>
    </row>
    <row r="51" spans="1:18" ht="15">
      <c r="A51" s="46">
        <v>3</v>
      </c>
      <c r="B51" s="20" t="s">
        <v>110</v>
      </c>
      <c r="C51" s="62"/>
      <c r="D51" s="21">
        <v>48</v>
      </c>
      <c r="E51" s="22">
        <v>1.25</v>
      </c>
      <c r="F51" s="22">
        <v>1.25</v>
      </c>
      <c r="G51" s="22">
        <v>1.25</v>
      </c>
      <c r="H51" s="23">
        <v>1.25</v>
      </c>
      <c r="I51" s="24">
        <v>0.79500000000000004</v>
      </c>
      <c r="J51" s="24">
        <v>0.79500000000000004</v>
      </c>
      <c r="K51" s="24">
        <v>0.79500000000000004</v>
      </c>
      <c r="L51" s="24">
        <v>0.79500000000000004</v>
      </c>
      <c r="M51" s="25">
        <v>0</v>
      </c>
      <c r="N51" s="26">
        <v>0</v>
      </c>
      <c r="O51" s="26">
        <v>0</v>
      </c>
      <c r="P51" s="26">
        <v>0</v>
      </c>
      <c r="Q51" s="57">
        <v>0</v>
      </c>
      <c r="R51" s="53">
        <v>1.5</v>
      </c>
    </row>
    <row r="52" spans="1:18" ht="15">
      <c r="A52" s="46">
        <v>4</v>
      </c>
      <c r="B52" s="20" t="s">
        <v>111</v>
      </c>
      <c r="C52" s="62"/>
      <c r="D52" s="21">
        <v>50.88</v>
      </c>
      <c r="E52" s="22">
        <v>2.1800000000000002</v>
      </c>
      <c r="F52" s="22">
        <v>2.1800000000000002</v>
      </c>
      <c r="G52" s="22">
        <v>2.1800000000000002</v>
      </c>
      <c r="H52" s="23">
        <v>2.1800000000000002</v>
      </c>
      <c r="I52" s="24">
        <v>1.4770000000000001</v>
      </c>
      <c r="J52" s="24">
        <v>1.4770000000000001</v>
      </c>
      <c r="K52" s="24">
        <v>1.4770000000000001</v>
      </c>
      <c r="L52" s="24">
        <v>1.4770000000000001</v>
      </c>
      <c r="M52" s="25">
        <v>0</v>
      </c>
      <c r="N52" s="26">
        <v>0</v>
      </c>
      <c r="O52" s="26">
        <v>0</v>
      </c>
      <c r="P52" s="26">
        <v>0</v>
      </c>
      <c r="Q52" s="57">
        <v>0</v>
      </c>
      <c r="R52" s="53">
        <v>1.5</v>
      </c>
    </row>
    <row r="53" spans="1:18" ht="15">
      <c r="A53" s="46">
        <v>5</v>
      </c>
      <c r="B53" s="20" t="s">
        <v>112</v>
      </c>
      <c r="C53" s="62"/>
      <c r="D53" s="21">
        <v>51.84</v>
      </c>
      <c r="E53" s="22">
        <v>2.83</v>
      </c>
      <c r="F53" s="22">
        <v>2.83</v>
      </c>
      <c r="G53" s="22">
        <v>2.83</v>
      </c>
      <c r="H53" s="23">
        <v>2.83</v>
      </c>
      <c r="I53" s="24">
        <v>1.724</v>
      </c>
      <c r="J53" s="24">
        <v>1.724</v>
      </c>
      <c r="K53" s="24">
        <v>1.724</v>
      </c>
      <c r="L53" s="24">
        <v>1.724</v>
      </c>
      <c r="M53" s="25">
        <v>0</v>
      </c>
      <c r="N53" s="26">
        <v>0</v>
      </c>
      <c r="O53" s="26">
        <v>0</v>
      </c>
      <c r="P53" s="26">
        <v>0</v>
      </c>
      <c r="Q53" s="57">
        <v>0</v>
      </c>
      <c r="R53" s="53">
        <v>1.5</v>
      </c>
    </row>
    <row r="54" spans="1:18" ht="15">
      <c r="A54" s="46">
        <v>6</v>
      </c>
      <c r="B54" s="20" t="s">
        <v>113</v>
      </c>
      <c r="C54" s="62" t="s">
        <v>160</v>
      </c>
      <c r="D54" s="21">
        <v>36</v>
      </c>
      <c r="E54" s="22">
        <v>5.29</v>
      </c>
      <c r="F54" s="22">
        <v>5.29</v>
      </c>
      <c r="G54" s="22">
        <v>5.29</v>
      </c>
      <c r="H54" s="23">
        <v>5.29</v>
      </c>
      <c r="I54" s="24">
        <v>1.724</v>
      </c>
      <c r="J54" s="24">
        <v>1.724</v>
      </c>
      <c r="K54" s="24">
        <v>1.724</v>
      </c>
      <c r="L54" s="24">
        <v>1.724</v>
      </c>
      <c r="M54" s="25">
        <v>0</v>
      </c>
      <c r="N54" s="26">
        <v>0</v>
      </c>
      <c r="O54" s="26">
        <v>0</v>
      </c>
      <c r="P54" s="26">
        <v>0</v>
      </c>
      <c r="Q54" s="57">
        <v>0</v>
      </c>
      <c r="R54" s="53">
        <v>1.5</v>
      </c>
    </row>
    <row r="55" spans="1:18" ht="15.75" thickBot="1">
      <c r="A55" s="47">
        <v>7</v>
      </c>
      <c r="B55" s="20" t="s">
        <v>114</v>
      </c>
      <c r="C55" s="62" t="s">
        <v>160</v>
      </c>
      <c r="D55" s="21">
        <v>0</v>
      </c>
      <c r="E55" s="22">
        <v>2.61</v>
      </c>
      <c r="F55" s="22">
        <v>2.61</v>
      </c>
      <c r="G55" s="22">
        <v>2.61</v>
      </c>
      <c r="H55" s="23">
        <v>2.61</v>
      </c>
      <c r="I55" s="24">
        <v>1.724</v>
      </c>
      <c r="J55" s="24">
        <v>1.724</v>
      </c>
      <c r="K55" s="24">
        <v>1.724</v>
      </c>
      <c r="L55" s="24">
        <v>1.724</v>
      </c>
      <c r="M55" s="25">
        <v>0</v>
      </c>
      <c r="N55" s="26">
        <v>0</v>
      </c>
      <c r="O55" s="26">
        <v>0</v>
      </c>
      <c r="P55" s="26">
        <v>0</v>
      </c>
      <c r="Q55" s="57">
        <v>0</v>
      </c>
      <c r="R55" s="53">
        <v>1.5</v>
      </c>
    </row>
    <row r="56" spans="1:18" ht="15">
      <c r="A56" s="45">
        <v>1</v>
      </c>
      <c r="B56" s="34" t="s">
        <v>124</v>
      </c>
      <c r="C56" s="61"/>
      <c r="D56" s="14">
        <v>29.88</v>
      </c>
      <c r="E56" s="15">
        <v>0.54</v>
      </c>
      <c r="F56" s="15">
        <v>0.54</v>
      </c>
      <c r="G56" s="15">
        <v>0.54</v>
      </c>
      <c r="H56" s="16">
        <v>0.54</v>
      </c>
      <c r="I56" s="17">
        <v>0.67</v>
      </c>
      <c r="J56" s="17">
        <v>0.67</v>
      </c>
      <c r="K56" s="17">
        <v>0.67</v>
      </c>
      <c r="L56" s="17">
        <v>0.67</v>
      </c>
      <c r="M56" s="18">
        <v>0</v>
      </c>
      <c r="N56" s="19">
        <v>0</v>
      </c>
      <c r="O56" s="19">
        <v>0</v>
      </c>
      <c r="P56" s="19">
        <v>0</v>
      </c>
      <c r="Q56" s="56">
        <v>0</v>
      </c>
      <c r="R56" s="52">
        <v>1.5</v>
      </c>
    </row>
    <row r="57" spans="1:18" ht="15">
      <c r="A57" s="46">
        <v>2</v>
      </c>
      <c r="B57" s="36" t="s">
        <v>125</v>
      </c>
      <c r="C57" s="62"/>
      <c r="D57" s="21">
        <v>35.520000000000003</v>
      </c>
      <c r="E57" s="22">
        <v>0.99</v>
      </c>
      <c r="F57" s="22">
        <v>0.99</v>
      </c>
      <c r="G57" s="22">
        <v>0.99</v>
      </c>
      <c r="H57" s="23">
        <v>0.99</v>
      </c>
      <c r="I57" s="24">
        <v>0.75</v>
      </c>
      <c r="J57" s="24">
        <v>0.75</v>
      </c>
      <c r="K57" s="24">
        <v>0.75</v>
      </c>
      <c r="L57" s="24">
        <v>0.75</v>
      </c>
      <c r="M57" s="25">
        <v>0</v>
      </c>
      <c r="N57" s="26">
        <v>0</v>
      </c>
      <c r="O57" s="26">
        <v>0</v>
      </c>
      <c r="P57" s="26">
        <v>0</v>
      </c>
      <c r="Q57" s="57">
        <v>0</v>
      </c>
      <c r="R57" s="53">
        <v>1.5</v>
      </c>
    </row>
    <row r="58" spans="1:18" ht="15">
      <c r="A58" s="46">
        <v>3</v>
      </c>
      <c r="B58" s="36" t="s">
        <v>126</v>
      </c>
      <c r="C58" s="62"/>
      <c r="D58" s="21">
        <v>47.52</v>
      </c>
      <c r="E58" s="22">
        <v>1.54</v>
      </c>
      <c r="F58" s="22">
        <v>1.54</v>
      </c>
      <c r="G58" s="22">
        <v>1.54</v>
      </c>
      <c r="H58" s="23">
        <v>1.54</v>
      </c>
      <c r="I58" s="24">
        <v>0.78600000000000003</v>
      </c>
      <c r="J58" s="24">
        <v>0.78600000000000003</v>
      </c>
      <c r="K58" s="24">
        <v>0.78600000000000003</v>
      </c>
      <c r="L58" s="24">
        <v>0.78600000000000003</v>
      </c>
      <c r="M58" s="25">
        <v>0</v>
      </c>
      <c r="N58" s="26">
        <v>0</v>
      </c>
      <c r="O58" s="26">
        <v>0</v>
      </c>
      <c r="P58" s="26">
        <v>0</v>
      </c>
      <c r="Q58" s="57">
        <v>0</v>
      </c>
      <c r="R58" s="53">
        <v>1.5</v>
      </c>
    </row>
    <row r="59" spans="1:18" ht="15">
      <c r="A59" s="46">
        <v>4</v>
      </c>
      <c r="B59" s="36" t="s">
        <v>52</v>
      </c>
      <c r="C59" s="62"/>
      <c r="D59" s="21">
        <v>48.48</v>
      </c>
      <c r="E59" s="22">
        <v>2.67</v>
      </c>
      <c r="F59" s="22">
        <v>1.71</v>
      </c>
      <c r="G59" s="22">
        <v>2.67</v>
      </c>
      <c r="H59" s="23">
        <v>1.71</v>
      </c>
      <c r="I59" s="24">
        <v>1.411</v>
      </c>
      <c r="J59" s="24">
        <v>1.411</v>
      </c>
      <c r="K59" s="24">
        <v>1.411</v>
      </c>
      <c r="L59" s="24">
        <v>1.411</v>
      </c>
      <c r="M59" s="25">
        <v>0</v>
      </c>
      <c r="N59" s="26">
        <v>0</v>
      </c>
      <c r="O59" s="26">
        <v>0</v>
      </c>
      <c r="P59" s="26">
        <v>0</v>
      </c>
      <c r="Q59" s="57">
        <v>0</v>
      </c>
      <c r="R59" s="53">
        <v>1.5</v>
      </c>
    </row>
    <row r="60" spans="1:18" ht="15">
      <c r="A60" s="46">
        <v>5</v>
      </c>
      <c r="B60" s="36" t="s">
        <v>53</v>
      </c>
      <c r="C60" s="62" t="s">
        <v>160</v>
      </c>
      <c r="D60" s="21">
        <v>0</v>
      </c>
      <c r="E60" s="22">
        <v>2.44</v>
      </c>
      <c r="F60" s="22">
        <v>1.64</v>
      </c>
      <c r="G60" s="22">
        <v>2.44</v>
      </c>
      <c r="H60" s="23">
        <v>1.64</v>
      </c>
      <c r="I60" s="24">
        <v>1.411</v>
      </c>
      <c r="J60" s="24">
        <v>1.411</v>
      </c>
      <c r="K60" s="24">
        <v>1.411</v>
      </c>
      <c r="L60" s="24">
        <v>1.411</v>
      </c>
      <c r="M60" s="25">
        <v>0</v>
      </c>
      <c r="N60" s="26">
        <v>0</v>
      </c>
      <c r="O60" s="26">
        <v>0</v>
      </c>
      <c r="P60" s="26">
        <v>0</v>
      </c>
      <c r="Q60" s="57">
        <v>0</v>
      </c>
      <c r="R60" s="53">
        <v>1.5</v>
      </c>
    </row>
    <row r="61" spans="1:18" ht="15">
      <c r="A61" s="46">
        <v>6</v>
      </c>
      <c r="B61" s="36" t="s">
        <v>54</v>
      </c>
      <c r="C61" s="62"/>
      <c r="D61" s="21">
        <v>50.88</v>
      </c>
      <c r="E61" s="22">
        <v>4.76</v>
      </c>
      <c r="F61" s="22">
        <v>3.68</v>
      </c>
      <c r="G61" s="22">
        <v>4.76</v>
      </c>
      <c r="H61" s="23">
        <v>3.68</v>
      </c>
      <c r="I61" s="24">
        <v>2.3279999999999998</v>
      </c>
      <c r="J61" s="24">
        <v>2.3279999999999998</v>
      </c>
      <c r="K61" s="24">
        <v>2.3279999999999998</v>
      </c>
      <c r="L61" s="24">
        <v>2.3279999999999998</v>
      </c>
      <c r="M61" s="25">
        <v>0</v>
      </c>
      <c r="N61" s="26">
        <v>0</v>
      </c>
      <c r="O61" s="26">
        <v>0</v>
      </c>
      <c r="P61" s="26">
        <v>0</v>
      </c>
      <c r="Q61" s="57">
        <v>0</v>
      </c>
      <c r="R61" s="53">
        <v>1.5</v>
      </c>
    </row>
    <row r="62" spans="1:18" ht="15">
      <c r="A62" s="46">
        <v>7</v>
      </c>
      <c r="B62" s="36" t="s">
        <v>55</v>
      </c>
      <c r="C62" s="62" t="s">
        <v>160</v>
      </c>
      <c r="D62" s="21">
        <v>36</v>
      </c>
      <c r="E62" s="22">
        <v>6.13</v>
      </c>
      <c r="F62" s="22">
        <v>6.13</v>
      </c>
      <c r="G62" s="22">
        <v>6.13</v>
      </c>
      <c r="H62" s="23">
        <v>6.13</v>
      </c>
      <c r="I62" s="24">
        <v>2.3279999999999998</v>
      </c>
      <c r="J62" s="24">
        <v>2.3279999999999998</v>
      </c>
      <c r="K62" s="24">
        <v>2.3279999999999998</v>
      </c>
      <c r="L62" s="24">
        <v>2.3279999999999998</v>
      </c>
      <c r="M62" s="25">
        <v>0</v>
      </c>
      <c r="N62" s="26">
        <v>0</v>
      </c>
      <c r="O62" s="26">
        <v>0</v>
      </c>
      <c r="P62" s="26">
        <v>0</v>
      </c>
      <c r="Q62" s="57">
        <v>0</v>
      </c>
      <c r="R62" s="53">
        <v>1.5</v>
      </c>
    </row>
    <row r="63" spans="1:18" ht="15">
      <c r="A63" s="46">
        <v>8</v>
      </c>
      <c r="B63" s="36" t="s">
        <v>56</v>
      </c>
      <c r="C63" s="62" t="s">
        <v>160</v>
      </c>
      <c r="D63" s="21">
        <v>0</v>
      </c>
      <c r="E63" s="22">
        <v>4.96</v>
      </c>
      <c r="F63" s="22">
        <v>2.87</v>
      </c>
      <c r="G63" s="22">
        <v>4.96</v>
      </c>
      <c r="H63" s="23">
        <v>2.87</v>
      </c>
      <c r="I63" s="24">
        <v>2.3279999999999998</v>
      </c>
      <c r="J63" s="24">
        <v>2.3279999999999998</v>
      </c>
      <c r="K63" s="24">
        <v>2.3279999999999998</v>
      </c>
      <c r="L63" s="24">
        <v>2.3279999999999998</v>
      </c>
      <c r="M63" s="25">
        <v>0</v>
      </c>
      <c r="N63" s="26">
        <v>0</v>
      </c>
      <c r="O63" s="26">
        <v>0</v>
      </c>
      <c r="P63" s="26">
        <v>0</v>
      </c>
      <c r="Q63" s="57">
        <v>0</v>
      </c>
      <c r="R63" s="53">
        <v>1.5</v>
      </c>
    </row>
    <row r="64" spans="1:18" ht="15">
      <c r="A64" s="46">
        <v>9</v>
      </c>
      <c r="B64" s="36" t="s">
        <v>57</v>
      </c>
      <c r="C64" s="62" t="s">
        <v>160</v>
      </c>
      <c r="D64" s="21">
        <v>36</v>
      </c>
      <c r="E64" s="22">
        <v>6.89</v>
      </c>
      <c r="F64" s="22">
        <v>3.44</v>
      </c>
      <c r="G64" s="22">
        <v>6.89</v>
      </c>
      <c r="H64" s="23">
        <v>3.44</v>
      </c>
      <c r="I64" s="24">
        <v>2.3279999999999998</v>
      </c>
      <c r="J64" s="24">
        <v>2.3279999999999998</v>
      </c>
      <c r="K64" s="24">
        <v>2.3279999999999998</v>
      </c>
      <c r="L64" s="24">
        <v>2.3279999999999998</v>
      </c>
      <c r="M64" s="25">
        <v>0</v>
      </c>
      <c r="N64" s="26">
        <v>0</v>
      </c>
      <c r="O64" s="26">
        <v>0</v>
      </c>
      <c r="P64" s="26">
        <v>0</v>
      </c>
      <c r="Q64" s="57">
        <v>0</v>
      </c>
      <c r="R64" s="53">
        <v>1.5</v>
      </c>
    </row>
    <row r="65" spans="1:18" ht="15">
      <c r="A65" s="46">
        <v>10</v>
      </c>
      <c r="B65" s="36" t="s">
        <v>127</v>
      </c>
      <c r="C65" s="62"/>
      <c r="D65" s="21">
        <v>37.200000000000003</v>
      </c>
      <c r="E65" s="22">
        <v>1.2</v>
      </c>
      <c r="F65" s="22">
        <v>1.2</v>
      </c>
      <c r="G65" s="22">
        <v>1.2</v>
      </c>
      <c r="H65" s="23">
        <v>1.2</v>
      </c>
      <c r="I65" s="24">
        <v>1.133</v>
      </c>
      <c r="J65" s="24">
        <v>1.133</v>
      </c>
      <c r="K65" s="24">
        <v>1.133</v>
      </c>
      <c r="L65" s="24">
        <v>1.133</v>
      </c>
      <c r="M65" s="25">
        <v>0</v>
      </c>
      <c r="N65" s="26">
        <v>0</v>
      </c>
      <c r="O65" s="26">
        <v>0</v>
      </c>
      <c r="P65" s="26">
        <v>0</v>
      </c>
      <c r="Q65" s="57">
        <v>0</v>
      </c>
      <c r="R65" s="53">
        <v>1.5</v>
      </c>
    </row>
    <row r="66" spans="1:18" ht="15">
      <c r="A66" s="46">
        <v>11</v>
      </c>
      <c r="B66" s="36" t="s">
        <v>128</v>
      </c>
      <c r="C66" s="62"/>
      <c r="D66" s="21">
        <v>35.28</v>
      </c>
      <c r="E66" s="22">
        <v>2.29</v>
      </c>
      <c r="F66" s="22">
        <v>1.39</v>
      </c>
      <c r="G66" s="22">
        <v>2.29</v>
      </c>
      <c r="H66" s="23">
        <v>1.39</v>
      </c>
      <c r="I66" s="24">
        <v>1.4450000000000001</v>
      </c>
      <c r="J66" s="24">
        <v>1.4450000000000001</v>
      </c>
      <c r="K66" s="24">
        <v>1.4450000000000001</v>
      </c>
      <c r="L66" s="24">
        <v>1.4450000000000001</v>
      </c>
      <c r="M66" s="25">
        <v>0</v>
      </c>
      <c r="N66" s="26">
        <v>0</v>
      </c>
      <c r="O66" s="26">
        <v>0</v>
      </c>
      <c r="P66" s="26">
        <v>0</v>
      </c>
      <c r="Q66" s="57">
        <v>0</v>
      </c>
      <c r="R66" s="53">
        <v>1.5</v>
      </c>
    </row>
    <row r="67" spans="1:18" ht="15">
      <c r="A67" s="46">
        <v>12</v>
      </c>
      <c r="B67" s="36" t="s">
        <v>58</v>
      </c>
      <c r="C67" s="62"/>
      <c r="D67" s="21">
        <v>43.92</v>
      </c>
      <c r="E67" s="22">
        <v>4.5599999999999996</v>
      </c>
      <c r="F67" s="22">
        <v>3.4</v>
      </c>
      <c r="G67" s="22">
        <v>4.5599999999999996</v>
      </c>
      <c r="H67" s="23">
        <v>3.4</v>
      </c>
      <c r="I67" s="24">
        <v>2.851</v>
      </c>
      <c r="J67" s="24">
        <v>2.851</v>
      </c>
      <c r="K67" s="24">
        <v>2.851</v>
      </c>
      <c r="L67" s="24">
        <v>2.851</v>
      </c>
      <c r="M67" s="25">
        <v>0</v>
      </c>
      <c r="N67" s="26">
        <v>0</v>
      </c>
      <c r="O67" s="26">
        <v>0</v>
      </c>
      <c r="P67" s="26">
        <v>0</v>
      </c>
      <c r="Q67" s="57">
        <v>0</v>
      </c>
      <c r="R67" s="53">
        <v>1.5</v>
      </c>
    </row>
    <row r="68" spans="1:18" ht="15">
      <c r="A68" s="46">
        <v>13</v>
      </c>
      <c r="B68" s="36" t="s">
        <v>59</v>
      </c>
      <c r="C68" s="62" t="s">
        <v>160</v>
      </c>
      <c r="D68" s="21">
        <v>36</v>
      </c>
      <c r="E68" s="22">
        <v>5.03</v>
      </c>
      <c r="F68" s="22">
        <v>5.03</v>
      </c>
      <c r="G68" s="22">
        <v>5.03</v>
      </c>
      <c r="H68" s="23">
        <v>5.03</v>
      </c>
      <c r="I68" s="24">
        <v>2.851</v>
      </c>
      <c r="J68" s="24">
        <v>2.851</v>
      </c>
      <c r="K68" s="24">
        <v>2.851</v>
      </c>
      <c r="L68" s="24">
        <v>2.851</v>
      </c>
      <c r="M68" s="25">
        <v>0</v>
      </c>
      <c r="N68" s="26">
        <v>0</v>
      </c>
      <c r="O68" s="26">
        <v>0</v>
      </c>
      <c r="P68" s="26">
        <v>0</v>
      </c>
      <c r="Q68" s="57">
        <v>0</v>
      </c>
      <c r="R68" s="53">
        <v>1.5</v>
      </c>
    </row>
    <row r="69" spans="1:18" ht="15">
      <c r="A69" s="46">
        <v>14</v>
      </c>
      <c r="B69" s="36" t="s">
        <v>60</v>
      </c>
      <c r="C69" s="62" t="s">
        <v>160</v>
      </c>
      <c r="D69" s="21">
        <v>0</v>
      </c>
      <c r="E69" s="22">
        <v>4.4400000000000004</v>
      </c>
      <c r="F69" s="22">
        <v>2.83</v>
      </c>
      <c r="G69" s="22">
        <v>4.4400000000000004</v>
      </c>
      <c r="H69" s="23">
        <v>2.83</v>
      </c>
      <c r="I69" s="24">
        <v>2.851</v>
      </c>
      <c r="J69" s="24">
        <v>2.851</v>
      </c>
      <c r="K69" s="24">
        <v>2.851</v>
      </c>
      <c r="L69" s="24">
        <v>2.851</v>
      </c>
      <c r="M69" s="25">
        <v>0</v>
      </c>
      <c r="N69" s="26">
        <v>0</v>
      </c>
      <c r="O69" s="26">
        <v>0</v>
      </c>
      <c r="P69" s="26">
        <v>0</v>
      </c>
      <c r="Q69" s="57">
        <v>0</v>
      </c>
      <c r="R69" s="53">
        <v>1.5</v>
      </c>
    </row>
    <row r="70" spans="1:18" ht="15.75" thickBot="1">
      <c r="A70" s="47">
        <v>15</v>
      </c>
      <c r="B70" s="38" t="s">
        <v>61</v>
      </c>
      <c r="C70" s="63" t="s">
        <v>160</v>
      </c>
      <c r="D70" s="28">
        <v>36</v>
      </c>
      <c r="E70" s="29">
        <v>5.85</v>
      </c>
      <c r="F70" s="29">
        <v>2.82</v>
      </c>
      <c r="G70" s="29">
        <v>5.85</v>
      </c>
      <c r="H70" s="30">
        <v>2.82</v>
      </c>
      <c r="I70" s="24">
        <v>2.851</v>
      </c>
      <c r="J70" s="24">
        <v>2.851</v>
      </c>
      <c r="K70" s="24">
        <v>2.851</v>
      </c>
      <c r="L70" s="24">
        <v>2.851</v>
      </c>
      <c r="M70" s="32">
        <v>0</v>
      </c>
      <c r="N70" s="33">
        <v>0</v>
      </c>
      <c r="O70" s="33">
        <v>0</v>
      </c>
      <c r="P70" s="33">
        <v>0</v>
      </c>
      <c r="Q70" s="58">
        <v>0</v>
      </c>
      <c r="R70" s="54">
        <v>1.5</v>
      </c>
    </row>
    <row r="71" spans="1:18" ht="15">
      <c r="A71" s="45">
        <v>1</v>
      </c>
      <c r="B71" s="13" t="s">
        <v>129</v>
      </c>
      <c r="C71" s="61"/>
      <c r="D71" s="14">
        <v>32.520000000000003</v>
      </c>
      <c r="E71" s="15">
        <v>0.51</v>
      </c>
      <c r="F71" s="15">
        <v>0.36</v>
      </c>
      <c r="G71" s="15">
        <v>0.51</v>
      </c>
      <c r="H71" s="16">
        <v>0.36</v>
      </c>
      <c r="I71" s="17">
        <v>0.34300000000000003</v>
      </c>
      <c r="J71" s="17">
        <v>0.34300000000000003</v>
      </c>
      <c r="K71" s="17">
        <v>0.34300000000000003</v>
      </c>
      <c r="L71" s="17">
        <v>0.34300000000000003</v>
      </c>
      <c r="M71" s="18">
        <v>0</v>
      </c>
      <c r="N71" s="19">
        <v>0</v>
      </c>
      <c r="O71" s="19">
        <v>0</v>
      </c>
      <c r="P71" s="19">
        <v>0</v>
      </c>
      <c r="Q71" s="56">
        <v>0</v>
      </c>
      <c r="R71" s="52">
        <v>1.5</v>
      </c>
    </row>
    <row r="72" spans="1:18" ht="15">
      <c r="A72" s="46">
        <v>2</v>
      </c>
      <c r="B72" s="20" t="s">
        <v>130</v>
      </c>
      <c r="C72" s="62"/>
      <c r="D72" s="21">
        <v>43.8</v>
      </c>
      <c r="E72" s="22">
        <v>0.74</v>
      </c>
      <c r="F72" s="22">
        <v>0.48</v>
      </c>
      <c r="G72" s="22">
        <v>0.74</v>
      </c>
      <c r="H72" s="23">
        <v>0.48</v>
      </c>
      <c r="I72" s="24">
        <v>0.90600000000000003</v>
      </c>
      <c r="J72" s="24">
        <v>0.90600000000000003</v>
      </c>
      <c r="K72" s="24">
        <v>0.90600000000000003</v>
      </c>
      <c r="L72" s="24">
        <v>0.90600000000000003</v>
      </c>
      <c r="M72" s="25">
        <v>0</v>
      </c>
      <c r="N72" s="26">
        <v>0</v>
      </c>
      <c r="O72" s="26">
        <v>0</v>
      </c>
      <c r="P72" s="26">
        <v>0</v>
      </c>
      <c r="Q72" s="57">
        <v>0</v>
      </c>
      <c r="R72" s="53">
        <v>1.5</v>
      </c>
    </row>
    <row r="73" spans="1:18" ht="15">
      <c r="A73" s="46">
        <v>3</v>
      </c>
      <c r="B73" s="20" t="s">
        <v>131</v>
      </c>
      <c r="C73" s="62"/>
      <c r="D73" s="21">
        <v>50.4</v>
      </c>
      <c r="E73" s="22">
        <v>1.37</v>
      </c>
      <c r="F73" s="22">
        <v>0.99</v>
      </c>
      <c r="G73" s="22">
        <v>1.37</v>
      </c>
      <c r="H73" s="23">
        <v>0.99</v>
      </c>
      <c r="I73" s="24">
        <v>1.206</v>
      </c>
      <c r="J73" s="24">
        <v>1.206</v>
      </c>
      <c r="K73" s="24">
        <v>1.206</v>
      </c>
      <c r="L73" s="24">
        <v>1.206</v>
      </c>
      <c r="M73" s="25">
        <v>0</v>
      </c>
      <c r="N73" s="26">
        <v>0</v>
      </c>
      <c r="O73" s="26">
        <v>0</v>
      </c>
      <c r="P73" s="26">
        <v>0</v>
      </c>
      <c r="Q73" s="57">
        <v>0</v>
      </c>
      <c r="R73" s="53">
        <v>1.5</v>
      </c>
    </row>
    <row r="74" spans="1:18" ht="15">
      <c r="A74" s="46">
        <v>4</v>
      </c>
      <c r="B74" s="20" t="s">
        <v>115</v>
      </c>
      <c r="C74" s="62"/>
      <c r="D74" s="21">
        <v>53.52</v>
      </c>
      <c r="E74" s="22">
        <v>2.37</v>
      </c>
      <c r="F74" s="22">
        <v>1.71</v>
      </c>
      <c r="G74" s="22">
        <v>2.37</v>
      </c>
      <c r="H74" s="23">
        <v>1.71</v>
      </c>
      <c r="I74" s="24">
        <v>2.319</v>
      </c>
      <c r="J74" s="24">
        <v>2.319</v>
      </c>
      <c r="K74" s="24">
        <v>2.319</v>
      </c>
      <c r="L74" s="24">
        <v>2.319</v>
      </c>
      <c r="M74" s="25">
        <v>0</v>
      </c>
      <c r="N74" s="26">
        <v>0</v>
      </c>
      <c r="O74" s="26">
        <v>0</v>
      </c>
      <c r="P74" s="26">
        <v>0</v>
      </c>
      <c r="Q74" s="57">
        <v>0</v>
      </c>
      <c r="R74" s="53">
        <v>1.5</v>
      </c>
    </row>
    <row r="75" spans="1:18" ht="15">
      <c r="A75" s="46">
        <v>5</v>
      </c>
      <c r="B75" s="20" t="s">
        <v>116</v>
      </c>
      <c r="C75" s="62"/>
      <c r="D75" s="21">
        <v>51.24</v>
      </c>
      <c r="E75" s="22">
        <v>2.93</v>
      </c>
      <c r="F75" s="22">
        <v>2.09</v>
      </c>
      <c r="G75" s="22">
        <v>2.93</v>
      </c>
      <c r="H75" s="23">
        <v>2.09</v>
      </c>
      <c r="I75" s="24">
        <v>2.69</v>
      </c>
      <c r="J75" s="24">
        <v>2.69</v>
      </c>
      <c r="K75" s="24">
        <v>2.69</v>
      </c>
      <c r="L75" s="24">
        <v>2.69</v>
      </c>
      <c r="M75" s="25">
        <v>0</v>
      </c>
      <c r="N75" s="26">
        <v>0</v>
      </c>
      <c r="O75" s="26">
        <v>0</v>
      </c>
      <c r="P75" s="26">
        <v>0</v>
      </c>
      <c r="Q75" s="57">
        <v>0</v>
      </c>
      <c r="R75" s="53">
        <v>1.5</v>
      </c>
    </row>
    <row r="76" spans="1:18" ht="15">
      <c r="A76" s="46">
        <v>6</v>
      </c>
      <c r="B76" s="20" t="s">
        <v>117</v>
      </c>
      <c r="C76" s="62" t="s">
        <v>160</v>
      </c>
      <c r="D76" s="21">
        <v>36</v>
      </c>
      <c r="E76" s="22">
        <v>5.0199999999999996</v>
      </c>
      <c r="F76" s="22">
        <v>5.0199999999999996</v>
      </c>
      <c r="G76" s="22">
        <v>5.0199999999999996</v>
      </c>
      <c r="H76" s="23">
        <v>5.0199999999999996</v>
      </c>
      <c r="I76" s="24">
        <v>2.69</v>
      </c>
      <c r="J76" s="24">
        <v>2.69</v>
      </c>
      <c r="K76" s="24">
        <v>2.69</v>
      </c>
      <c r="L76" s="24">
        <v>2.69</v>
      </c>
      <c r="M76" s="25">
        <v>0</v>
      </c>
      <c r="N76" s="26">
        <v>0</v>
      </c>
      <c r="O76" s="26">
        <v>0</v>
      </c>
      <c r="P76" s="26">
        <v>0</v>
      </c>
      <c r="Q76" s="57">
        <v>0</v>
      </c>
      <c r="R76" s="53">
        <v>1.5</v>
      </c>
    </row>
    <row r="77" spans="1:18" ht="15">
      <c r="A77" s="46">
        <v>7</v>
      </c>
      <c r="B77" s="20" t="s">
        <v>118</v>
      </c>
      <c r="C77" s="62" t="s">
        <v>160</v>
      </c>
      <c r="D77" s="21">
        <v>0</v>
      </c>
      <c r="E77" s="22">
        <v>5.58</v>
      </c>
      <c r="F77" s="22">
        <v>3.89</v>
      </c>
      <c r="G77" s="22">
        <v>5.58</v>
      </c>
      <c r="H77" s="23">
        <v>3.89</v>
      </c>
      <c r="I77" s="24">
        <v>2.69</v>
      </c>
      <c r="J77" s="24">
        <v>2.69</v>
      </c>
      <c r="K77" s="24">
        <v>2.69</v>
      </c>
      <c r="L77" s="24">
        <v>2.69</v>
      </c>
      <c r="M77" s="25">
        <v>0</v>
      </c>
      <c r="N77" s="26">
        <v>0</v>
      </c>
      <c r="O77" s="26">
        <v>0</v>
      </c>
      <c r="P77" s="26">
        <v>0</v>
      </c>
      <c r="Q77" s="57">
        <v>0</v>
      </c>
      <c r="R77" s="53">
        <v>1.5</v>
      </c>
    </row>
    <row r="78" spans="1:18" ht="15">
      <c r="A78" s="46">
        <v>8</v>
      </c>
      <c r="B78" s="20" t="s">
        <v>119</v>
      </c>
      <c r="C78" s="62" t="s">
        <v>160</v>
      </c>
      <c r="D78" s="21">
        <v>36</v>
      </c>
      <c r="E78" s="22">
        <v>5.85</v>
      </c>
      <c r="F78" s="22">
        <v>3.47</v>
      </c>
      <c r="G78" s="22">
        <v>5.85</v>
      </c>
      <c r="H78" s="23">
        <v>3.47</v>
      </c>
      <c r="I78" s="24">
        <v>2.69</v>
      </c>
      <c r="J78" s="24">
        <v>2.69</v>
      </c>
      <c r="K78" s="24">
        <v>2.69</v>
      </c>
      <c r="L78" s="24">
        <v>2.69</v>
      </c>
      <c r="M78" s="25">
        <v>0</v>
      </c>
      <c r="N78" s="26">
        <v>0</v>
      </c>
      <c r="O78" s="26">
        <v>0</v>
      </c>
      <c r="P78" s="26">
        <v>0</v>
      </c>
      <c r="Q78" s="57">
        <v>0</v>
      </c>
      <c r="R78" s="53">
        <v>1.5</v>
      </c>
    </row>
    <row r="79" spans="1:18" ht="15">
      <c r="A79" s="46">
        <v>9</v>
      </c>
      <c r="B79" s="20" t="s">
        <v>132</v>
      </c>
      <c r="C79" s="62"/>
      <c r="D79" s="21">
        <v>35.64</v>
      </c>
      <c r="E79" s="22">
        <v>1.3</v>
      </c>
      <c r="F79" s="22">
        <v>0.96</v>
      </c>
      <c r="G79" s="22">
        <v>1.3</v>
      </c>
      <c r="H79" s="23">
        <v>0.96</v>
      </c>
      <c r="I79" s="24">
        <v>0.40500000000000003</v>
      </c>
      <c r="J79" s="24">
        <v>0.40500000000000003</v>
      </c>
      <c r="K79" s="24">
        <v>0.40500000000000003</v>
      </c>
      <c r="L79" s="24">
        <v>0.40500000000000003</v>
      </c>
      <c r="M79" s="25">
        <v>0</v>
      </c>
      <c r="N79" s="26">
        <v>0</v>
      </c>
      <c r="O79" s="26">
        <v>0</v>
      </c>
      <c r="P79" s="26">
        <v>0</v>
      </c>
      <c r="Q79" s="57">
        <v>0</v>
      </c>
      <c r="R79" s="53">
        <v>1.5</v>
      </c>
    </row>
    <row r="80" spans="1:18" ht="15">
      <c r="A80" s="46">
        <v>10</v>
      </c>
      <c r="B80" s="20" t="s">
        <v>133</v>
      </c>
      <c r="C80" s="62"/>
      <c r="D80" s="21">
        <v>40.799999999999997</v>
      </c>
      <c r="E80" s="22">
        <v>2.15</v>
      </c>
      <c r="F80" s="22">
        <v>1.62</v>
      </c>
      <c r="G80" s="22">
        <v>2.15</v>
      </c>
      <c r="H80" s="23">
        <v>1.62</v>
      </c>
      <c r="I80" s="24">
        <v>0.51300000000000001</v>
      </c>
      <c r="J80" s="24">
        <v>0.51300000000000001</v>
      </c>
      <c r="K80" s="24">
        <v>0.51300000000000001</v>
      </c>
      <c r="L80" s="24">
        <v>0.51300000000000001</v>
      </c>
      <c r="M80" s="25">
        <v>0</v>
      </c>
      <c r="N80" s="26">
        <v>0</v>
      </c>
      <c r="O80" s="26">
        <v>0</v>
      </c>
      <c r="P80" s="26">
        <v>0</v>
      </c>
      <c r="Q80" s="57">
        <v>0</v>
      </c>
      <c r="R80" s="53">
        <v>1.5</v>
      </c>
    </row>
    <row r="81" spans="1:18" ht="15">
      <c r="A81" s="46">
        <v>11</v>
      </c>
      <c r="B81" s="20" t="s">
        <v>120</v>
      </c>
      <c r="C81" s="62"/>
      <c r="D81" s="21">
        <v>50.4</v>
      </c>
      <c r="E81" s="22">
        <v>2.69</v>
      </c>
      <c r="F81" s="22">
        <v>2.06</v>
      </c>
      <c r="G81" s="22">
        <v>2.69</v>
      </c>
      <c r="H81" s="23">
        <v>2.06</v>
      </c>
      <c r="I81" s="24">
        <v>1.161</v>
      </c>
      <c r="J81" s="24">
        <v>1.161</v>
      </c>
      <c r="K81" s="24">
        <v>1.161</v>
      </c>
      <c r="L81" s="24">
        <v>1.161</v>
      </c>
      <c r="M81" s="25">
        <v>0</v>
      </c>
      <c r="N81" s="26">
        <v>0</v>
      </c>
      <c r="O81" s="26">
        <v>0</v>
      </c>
      <c r="P81" s="26">
        <v>0</v>
      </c>
      <c r="Q81" s="57">
        <v>0</v>
      </c>
      <c r="R81" s="53">
        <v>1.5</v>
      </c>
    </row>
    <row r="82" spans="1:18" ht="15">
      <c r="A82" s="46">
        <v>12</v>
      </c>
      <c r="B82" s="20" t="s">
        <v>121</v>
      </c>
      <c r="C82" s="62"/>
      <c r="D82" s="21">
        <v>61.32</v>
      </c>
      <c r="E82" s="22">
        <v>4.16</v>
      </c>
      <c r="F82" s="22">
        <v>3.06</v>
      </c>
      <c r="G82" s="22">
        <v>4.16</v>
      </c>
      <c r="H82" s="23">
        <v>3.06</v>
      </c>
      <c r="I82" s="24">
        <v>2.5840000000000001</v>
      </c>
      <c r="J82" s="24">
        <v>2.5840000000000001</v>
      </c>
      <c r="K82" s="24">
        <v>2.5840000000000001</v>
      </c>
      <c r="L82" s="24">
        <v>2.5840000000000001</v>
      </c>
      <c r="M82" s="25">
        <v>0</v>
      </c>
      <c r="N82" s="26">
        <v>0</v>
      </c>
      <c r="O82" s="26">
        <v>0</v>
      </c>
      <c r="P82" s="26">
        <v>0</v>
      </c>
      <c r="Q82" s="57">
        <v>0</v>
      </c>
      <c r="R82" s="53">
        <v>1.5</v>
      </c>
    </row>
    <row r="83" spans="1:18" ht="15">
      <c r="A83" s="46">
        <v>13</v>
      </c>
      <c r="B83" s="20" t="s">
        <v>122</v>
      </c>
      <c r="C83" s="62" t="s">
        <v>160</v>
      </c>
      <c r="D83" s="21">
        <v>36</v>
      </c>
      <c r="E83" s="22">
        <v>6.04</v>
      </c>
      <c r="F83" s="22">
        <v>6.04</v>
      </c>
      <c r="G83" s="22">
        <v>6.04</v>
      </c>
      <c r="H83" s="23">
        <v>6.04</v>
      </c>
      <c r="I83" s="24">
        <v>2.5840000000000001</v>
      </c>
      <c r="J83" s="24">
        <v>2.5840000000000001</v>
      </c>
      <c r="K83" s="24">
        <v>2.5840000000000001</v>
      </c>
      <c r="L83" s="24">
        <v>2.5840000000000001</v>
      </c>
      <c r="M83" s="25">
        <v>0</v>
      </c>
      <c r="N83" s="26">
        <v>0</v>
      </c>
      <c r="O83" s="26">
        <v>0</v>
      </c>
      <c r="P83" s="26">
        <v>0</v>
      </c>
      <c r="Q83" s="57">
        <v>0</v>
      </c>
      <c r="R83" s="53">
        <v>1.5</v>
      </c>
    </row>
    <row r="84" spans="1:18" ht="15.75" thickBot="1">
      <c r="A84" s="47">
        <v>14</v>
      </c>
      <c r="B84" s="27" t="s">
        <v>123</v>
      </c>
      <c r="C84" s="63" t="s">
        <v>160</v>
      </c>
      <c r="D84" s="28">
        <v>0</v>
      </c>
      <c r="E84" s="29">
        <v>3.06</v>
      </c>
      <c r="F84" s="29">
        <v>3.06</v>
      </c>
      <c r="G84" s="29">
        <v>3.06</v>
      </c>
      <c r="H84" s="30">
        <v>3.06</v>
      </c>
      <c r="I84" s="24">
        <v>2.5840000000000001</v>
      </c>
      <c r="J84" s="24">
        <v>2.5840000000000001</v>
      </c>
      <c r="K84" s="24">
        <v>2.5840000000000001</v>
      </c>
      <c r="L84" s="24">
        <v>2.5840000000000001</v>
      </c>
      <c r="M84" s="32">
        <v>0</v>
      </c>
      <c r="N84" s="33">
        <v>0</v>
      </c>
      <c r="O84" s="33">
        <v>0</v>
      </c>
      <c r="P84" s="33">
        <v>0</v>
      </c>
      <c r="Q84" s="58">
        <v>0</v>
      </c>
      <c r="R84" s="54">
        <v>1.5</v>
      </c>
    </row>
    <row r="85" spans="1:18" ht="15">
      <c r="A85" s="45">
        <v>1</v>
      </c>
      <c r="B85" s="13" t="s">
        <v>134</v>
      </c>
      <c r="C85" s="61"/>
      <c r="D85" s="14">
        <v>13.2</v>
      </c>
      <c r="E85" s="15">
        <v>0.41</v>
      </c>
      <c r="F85" s="15">
        <v>0.31</v>
      </c>
      <c r="G85" s="15">
        <v>0.43</v>
      </c>
      <c r="H85" s="16">
        <v>0.32</v>
      </c>
      <c r="I85" s="199">
        <v>0.49299999999999999</v>
      </c>
      <c r="J85" s="17">
        <v>0.49299999999999999</v>
      </c>
      <c r="K85" s="17">
        <v>0.49299999999999999</v>
      </c>
      <c r="L85" s="200">
        <v>0.49299999999999999</v>
      </c>
      <c r="M85" s="18">
        <v>0</v>
      </c>
      <c r="N85" s="19">
        <v>0</v>
      </c>
      <c r="O85" s="19">
        <v>0</v>
      </c>
      <c r="P85" s="19">
        <v>0</v>
      </c>
      <c r="Q85" s="56">
        <v>0</v>
      </c>
      <c r="R85" s="52">
        <v>1.5</v>
      </c>
    </row>
    <row r="86" spans="1:18" ht="15">
      <c r="A86" s="46">
        <v>2</v>
      </c>
      <c r="B86" s="20" t="s">
        <v>135</v>
      </c>
      <c r="C86" s="62"/>
      <c r="D86" s="21">
        <v>16.68</v>
      </c>
      <c r="E86" s="22">
        <v>0.6</v>
      </c>
      <c r="F86" s="22">
        <v>0.49</v>
      </c>
      <c r="G86" s="22">
        <v>0.64</v>
      </c>
      <c r="H86" s="23">
        <v>0.51</v>
      </c>
      <c r="I86" s="201">
        <v>0.55800000000000005</v>
      </c>
      <c r="J86" s="24">
        <v>0.55800000000000005</v>
      </c>
      <c r="K86" s="24">
        <v>0.55800000000000005</v>
      </c>
      <c r="L86" s="202">
        <v>0.55800000000000005</v>
      </c>
      <c r="M86" s="25">
        <v>0</v>
      </c>
      <c r="N86" s="26">
        <v>0</v>
      </c>
      <c r="O86" s="26">
        <v>0</v>
      </c>
      <c r="P86" s="26">
        <v>0</v>
      </c>
      <c r="Q86" s="57">
        <v>0</v>
      </c>
      <c r="R86" s="53">
        <v>1.5</v>
      </c>
    </row>
    <row r="87" spans="1:18" ht="15">
      <c r="A87" s="46">
        <v>3</v>
      </c>
      <c r="B87" s="20" t="s">
        <v>136</v>
      </c>
      <c r="C87" s="62"/>
      <c r="D87" s="21">
        <v>24.24</v>
      </c>
      <c r="E87" s="22">
        <v>1.03</v>
      </c>
      <c r="F87" s="22">
        <v>0.79</v>
      </c>
      <c r="G87" s="22">
        <v>1.07</v>
      </c>
      <c r="H87" s="23">
        <v>0.82</v>
      </c>
      <c r="I87" s="201">
        <v>0.78100000000000003</v>
      </c>
      <c r="J87" s="24">
        <v>0.78100000000000003</v>
      </c>
      <c r="K87" s="24">
        <v>0.78100000000000003</v>
      </c>
      <c r="L87" s="202">
        <v>0.78100000000000003</v>
      </c>
      <c r="M87" s="25">
        <v>0</v>
      </c>
      <c r="N87" s="26">
        <v>0</v>
      </c>
      <c r="O87" s="26">
        <v>0</v>
      </c>
      <c r="P87" s="26">
        <v>0</v>
      </c>
      <c r="Q87" s="57">
        <v>0</v>
      </c>
      <c r="R87" s="53">
        <v>1.5</v>
      </c>
    </row>
    <row r="88" spans="1:18" ht="15">
      <c r="A88" s="46">
        <v>4</v>
      </c>
      <c r="B88" s="20" t="s">
        <v>137</v>
      </c>
      <c r="C88" s="62"/>
      <c r="D88" s="21">
        <v>37.92</v>
      </c>
      <c r="E88" s="22">
        <v>1.67</v>
      </c>
      <c r="F88" s="22">
        <v>1.23</v>
      </c>
      <c r="G88" s="22">
        <v>1.7</v>
      </c>
      <c r="H88" s="23">
        <v>1.27</v>
      </c>
      <c r="I88" s="201">
        <v>1.1739999999999999</v>
      </c>
      <c r="J88" s="24">
        <v>1.1739999999999999</v>
      </c>
      <c r="K88" s="24">
        <v>1.1739999999999999</v>
      </c>
      <c r="L88" s="202">
        <v>1.1739999999999999</v>
      </c>
      <c r="M88" s="25">
        <v>0</v>
      </c>
      <c r="N88" s="26">
        <v>0</v>
      </c>
      <c r="O88" s="26">
        <v>0</v>
      </c>
      <c r="P88" s="26">
        <v>0</v>
      </c>
      <c r="Q88" s="57">
        <v>0</v>
      </c>
      <c r="R88" s="53">
        <v>1.5</v>
      </c>
    </row>
    <row r="89" spans="1:18" ht="15">
      <c r="A89" s="46">
        <v>5</v>
      </c>
      <c r="B89" s="20" t="s">
        <v>141</v>
      </c>
      <c r="C89" s="62"/>
      <c r="D89" s="21">
        <v>41.04</v>
      </c>
      <c r="E89" s="22">
        <v>1.92</v>
      </c>
      <c r="F89" s="22">
        <v>1.57</v>
      </c>
      <c r="G89" s="22">
        <v>1.92</v>
      </c>
      <c r="H89" s="23">
        <v>1.57</v>
      </c>
      <c r="I89" s="201">
        <v>2.08</v>
      </c>
      <c r="J89" s="24">
        <v>2.08</v>
      </c>
      <c r="K89" s="24">
        <v>2.08</v>
      </c>
      <c r="L89" s="202">
        <v>2.08</v>
      </c>
      <c r="M89" s="25">
        <v>0</v>
      </c>
      <c r="N89" s="26">
        <v>0</v>
      </c>
      <c r="O89" s="26">
        <v>0</v>
      </c>
      <c r="P89" s="26">
        <v>0</v>
      </c>
      <c r="Q89" s="57">
        <v>0</v>
      </c>
      <c r="R89" s="53">
        <v>1.5</v>
      </c>
    </row>
    <row r="90" spans="1:18" ht="15">
      <c r="A90" s="46">
        <v>6</v>
      </c>
      <c r="B90" s="20" t="s">
        <v>142</v>
      </c>
      <c r="C90" s="62"/>
      <c r="D90" s="21">
        <v>41.04</v>
      </c>
      <c r="E90" s="22">
        <v>1.82</v>
      </c>
      <c r="F90" s="22">
        <v>1.82</v>
      </c>
      <c r="G90" s="22">
        <v>1.82</v>
      </c>
      <c r="H90" s="23">
        <v>1.82</v>
      </c>
      <c r="I90" s="201">
        <v>2.08</v>
      </c>
      <c r="J90" s="24">
        <v>2.08</v>
      </c>
      <c r="K90" s="24">
        <v>2.08</v>
      </c>
      <c r="L90" s="202">
        <v>2.08</v>
      </c>
      <c r="M90" s="25">
        <v>0</v>
      </c>
      <c r="N90" s="26">
        <v>0</v>
      </c>
      <c r="O90" s="26">
        <v>0</v>
      </c>
      <c r="P90" s="26">
        <v>0</v>
      </c>
      <c r="Q90" s="57">
        <v>0</v>
      </c>
      <c r="R90" s="53">
        <v>1.5</v>
      </c>
    </row>
    <row r="91" spans="1:18" ht="15">
      <c r="A91" s="46">
        <v>7</v>
      </c>
      <c r="B91" s="20" t="s">
        <v>140</v>
      </c>
      <c r="C91" s="62" t="s">
        <v>160</v>
      </c>
      <c r="D91" s="21">
        <v>36</v>
      </c>
      <c r="E91" s="22">
        <v>3.73</v>
      </c>
      <c r="F91" s="22">
        <v>1.99</v>
      </c>
      <c r="G91" s="22">
        <v>3.73</v>
      </c>
      <c r="H91" s="23">
        <v>1.99</v>
      </c>
      <c r="I91" s="201">
        <v>2.08</v>
      </c>
      <c r="J91" s="24">
        <v>2.08</v>
      </c>
      <c r="K91" s="24">
        <v>2.08</v>
      </c>
      <c r="L91" s="202">
        <v>2.08</v>
      </c>
      <c r="M91" s="25">
        <v>0</v>
      </c>
      <c r="N91" s="26">
        <v>0</v>
      </c>
      <c r="O91" s="26">
        <v>0</v>
      </c>
      <c r="P91" s="26">
        <v>0</v>
      </c>
      <c r="Q91" s="57">
        <v>0</v>
      </c>
      <c r="R91" s="53">
        <v>1.5</v>
      </c>
    </row>
    <row r="92" spans="1:18" ht="15">
      <c r="A92" s="46">
        <v>8</v>
      </c>
      <c r="B92" s="20" t="s">
        <v>138</v>
      </c>
      <c r="C92" s="62" t="s">
        <v>160</v>
      </c>
      <c r="D92" s="21">
        <v>36</v>
      </c>
      <c r="E92" s="22">
        <v>3.68</v>
      </c>
      <c r="F92" s="22">
        <v>3.68</v>
      </c>
      <c r="G92" s="22">
        <v>3.68</v>
      </c>
      <c r="H92" s="23">
        <v>3.68</v>
      </c>
      <c r="I92" s="201">
        <v>2.08</v>
      </c>
      <c r="J92" s="24">
        <v>2.08</v>
      </c>
      <c r="K92" s="24">
        <v>2.08</v>
      </c>
      <c r="L92" s="202">
        <v>2.08</v>
      </c>
      <c r="M92" s="25">
        <v>0</v>
      </c>
      <c r="N92" s="26">
        <v>0</v>
      </c>
      <c r="O92" s="26">
        <v>0</v>
      </c>
      <c r="P92" s="26">
        <v>0</v>
      </c>
      <c r="Q92" s="57">
        <v>0</v>
      </c>
      <c r="R92" s="53">
        <v>1.5</v>
      </c>
    </row>
    <row r="93" spans="1:18" ht="15">
      <c r="A93" s="46">
        <v>9</v>
      </c>
      <c r="B93" s="20" t="s">
        <v>139</v>
      </c>
      <c r="C93" s="62" t="s">
        <v>160</v>
      </c>
      <c r="D93" s="21">
        <v>0</v>
      </c>
      <c r="E93" s="22">
        <v>2.7</v>
      </c>
      <c r="F93" s="22">
        <v>2.7</v>
      </c>
      <c r="G93" s="22">
        <v>2.7</v>
      </c>
      <c r="H93" s="23">
        <v>2.7</v>
      </c>
      <c r="I93" s="201">
        <v>2.08</v>
      </c>
      <c r="J93" s="24">
        <v>2.08</v>
      </c>
      <c r="K93" s="24">
        <v>2.08</v>
      </c>
      <c r="L93" s="202">
        <v>2.08</v>
      </c>
      <c r="M93" s="25">
        <v>0</v>
      </c>
      <c r="N93" s="26">
        <v>0</v>
      </c>
      <c r="O93" s="26">
        <v>0</v>
      </c>
      <c r="P93" s="26">
        <v>0</v>
      </c>
      <c r="Q93" s="57">
        <v>0</v>
      </c>
      <c r="R93" s="53">
        <v>1.5</v>
      </c>
    </row>
    <row r="94" spans="1:18" ht="15">
      <c r="A94" s="46">
        <v>10</v>
      </c>
      <c r="B94" s="20" t="s">
        <v>143</v>
      </c>
      <c r="C94" s="62"/>
      <c r="D94" s="21">
        <v>50.4</v>
      </c>
      <c r="E94" s="22">
        <v>5.43</v>
      </c>
      <c r="F94" s="22">
        <v>5.43</v>
      </c>
      <c r="G94" s="22">
        <v>5.43</v>
      </c>
      <c r="H94" s="23">
        <v>5.43</v>
      </c>
      <c r="I94" s="201">
        <v>0.72299999999999998</v>
      </c>
      <c r="J94" s="24">
        <v>0.72299999999999998</v>
      </c>
      <c r="K94" s="24">
        <v>0.72299999999999998</v>
      </c>
      <c r="L94" s="202">
        <v>0.72299999999999998</v>
      </c>
      <c r="M94" s="25">
        <v>0</v>
      </c>
      <c r="N94" s="26">
        <v>0</v>
      </c>
      <c r="O94" s="26">
        <v>0</v>
      </c>
      <c r="P94" s="26">
        <v>0</v>
      </c>
      <c r="Q94" s="57">
        <v>0</v>
      </c>
      <c r="R94" s="53">
        <v>1.5</v>
      </c>
    </row>
    <row r="95" spans="1:18" ht="15">
      <c r="A95" s="46">
        <v>11</v>
      </c>
      <c r="B95" s="20" t="s">
        <v>144</v>
      </c>
      <c r="C95" s="62"/>
      <c r="D95" s="21">
        <v>99.48</v>
      </c>
      <c r="E95" s="22">
        <v>6.22</v>
      </c>
      <c r="F95" s="22">
        <v>6.22</v>
      </c>
      <c r="G95" s="22">
        <v>6.22</v>
      </c>
      <c r="H95" s="23">
        <v>6.22</v>
      </c>
      <c r="I95" s="201">
        <v>1.4239999999999999</v>
      </c>
      <c r="J95" s="24">
        <v>1.4239999999999999</v>
      </c>
      <c r="K95" s="24">
        <v>1.4239999999999999</v>
      </c>
      <c r="L95" s="202">
        <v>1.4239999999999999</v>
      </c>
      <c r="M95" s="25">
        <v>0</v>
      </c>
      <c r="N95" s="26">
        <v>0</v>
      </c>
      <c r="O95" s="26">
        <v>0</v>
      </c>
      <c r="P95" s="26">
        <v>0</v>
      </c>
      <c r="Q95" s="57">
        <v>0</v>
      </c>
      <c r="R95" s="53">
        <v>1.5</v>
      </c>
    </row>
    <row r="96" spans="1:18" ht="15">
      <c r="A96" s="46">
        <v>12</v>
      </c>
      <c r="B96" s="20" t="s">
        <v>145</v>
      </c>
      <c r="C96" s="62"/>
      <c r="D96" s="21">
        <v>0</v>
      </c>
      <c r="E96" s="22"/>
      <c r="F96" s="22"/>
      <c r="G96" s="22"/>
      <c r="H96" s="23"/>
      <c r="I96" s="201"/>
      <c r="J96" s="24"/>
      <c r="K96" s="24"/>
      <c r="L96" s="202"/>
      <c r="M96" s="25"/>
      <c r="N96" s="26"/>
      <c r="O96" s="26"/>
      <c r="P96" s="26"/>
      <c r="Q96" s="57">
        <v>0</v>
      </c>
      <c r="R96" s="53"/>
    </row>
    <row r="97" spans="1:18" ht="15">
      <c r="A97" s="46">
        <v>13</v>
      </c>
      <c r="B97" s="20" t="s">
        <v>146</v>
      </c>
      <c r="C97" s="62" t="s">
        <v>160</v>
      </c>
      <c r="D97" s="21">
        <v>0</v>
      </c>
      <c r="E97" s="22">
        <v>4.75</v>
      </c>
      <c r="F97" s="22">
        <v>4.75</v>
      </c>
      <c r="G97" s="22">
        <v>4.75</v>
      </c>
      <c r="H97" s="23">
        <v>4.75</v>
      </c>
      <c r="I97" s="201">
        <v>1.4239999999999999</v>
      </c>
      <c r="J97" s="24">
        <v>1.4239999999999999</v>
      </c>
      <c r="K97" s="24">
        <v>1.4239999999999999</v>
      </c>
      <c r="L97" s="202">
        <v>1.4239999999999999</v>
      </c>
      <c r="M97" s="25">
        <v>0</v>
      </c>
      <c r="N97" s="26">
        <v>0</v>
      </c>
      <c r="O97" s="26">
        <v>0</v>
      </c>
      <c r="P97" s="26">
        <v>0</v>
      </c>
      <c r="Q97" s="57">
        <v>0</v>
      </c>
      <c r="R97" s="53">
        <v>1.5</v>
      </c>
    </row>
    <row r="98" spans="1:18" ht="15">
      <c r="A98" s="46">
        <v>14</v>
      </c>
      <c r="B98" s="20" t="s">
        <v>147</v>
      </c>
      <c r="C98" s="62"/>
      <c r="D98" s="21">
        <v>118.68</v>
      </c>
      <c r="E98" s="22">
        <v>7.41</v>
      </c>
      <c r="F98" s="22">
        <v>7.41</v>
      </c>
      <c r="G98" s="22">
        <v>7.41</v>
      </c>
      <c r="H98" s="23">
        <v>7.41</v>
      </c>
      <c r="I98" s="201">
        <v>1.9319999999999999</v>
      </c>
      <c r="J98" s="24">
        <v>1.9319999999999999</v>
      </c>
      <c r="K98" s="24">
        <v>1.9319999999999999</v>
      </c>
      <c r="L98" s="202">
        <v>1.9319999999999999</v>
      </c>
      <c r="M98" s="25">
        <v>0</v>
      </c>
      <c r="N98" s="26">
        <v>0</v>
      </c>
      <c r="O98" s="26">
        <v>0</v>
      </c>
      <c r="P98" s="26">
        <v>0</v>
      </c>
      <c r="Q98" s="57">
        <v>0</v>
      </c>
      <c r="R98" s="53">
        <v>1.5</v>
      </c>
    </row>
    <row r="99" spans="1:18" ht="15">
      <c r="A99" s="46">
        <v>15</v>
      </c>
      <c r="B99" s="20" t="s">
        <v>148</v>
      </c>
      <c r="C99" s="62" t="s">
        <v>160</v>
      </c>
      <c r="D99" s="21">
        <v>36</v>
      </c>
      <c r="E99" s="22">
        <v>11.86</v>
      </c>
      <c r="F99" s="22">
        <v>11.86</v>
      </c>
      <c r="G99" s="22">
        <v>11.86</v>
      </c>
      <c r="H99" s="23">
        <v>11.86</v>
      </c>
      <c r="I99" s="201">
        <v>1.9319999999999999</v>
      </c>
      <c r="J99" s="24">
        <v>1.9319999999999999</v>
      </c>
      <c r="K99" s="24">
        <v>1.9319999999999999</v>
      </c>
      <c r="L99" s="202">
        <v>1.9319999999999999</v>
      </c>
      <c r="M99" s="25">
        <v>0</v>
      </c>
      <c r="N99" s="26">
        <v>0</v>
      </c>
      <c r="O99" s="26">
        <v>0</v>
      </c>
      <c r="P99" s="26">
        <v>0</v>
      </c>
      <c r="Q99" s="57">
        <v>0</v>
      </c>
      <c r="R99" s="53">
        <v>1.5</v>
      </c>
    </row>
    <row r="100" spans="1:18" ht="15.75" thickBot="1">
      <c r="A100" s="47">
        <v>16</v>
      </c>
      <c r="B100" s="27" t="s">
        <v>149</v>
      </c>
      <c r="C100" s="63" t="s">
        <v>160</v>
      </c>
      <c r="D100" s="28">
        <v>0</v>
      </c>
      <c r="E100" s="29">
        <v>5.65</v>
      </c>
      <c r="F100" s="29">
        <v>5.65</v>
      </c>
      <c r="G100" s="29">
        <v>5.65</v>
      </c>
      <c r="H100" s="30">
        <v>5.65</v>
      </c>
      <c r="I100" s="203">
        <v>1.9319999999999999</v>
      </c>
      <c r="J100" s="31">
        <v>1.9319999999999999</v>
      </c>
      <c r="K100" s="31">
        <v>1.9319999999999999</v>
      </c>
      <c r="L100" s="204">
        <v>1.9319999999999999</v>
      </c>
      <c r="M100" s="32">
        <v>0</v>
      </c>
      <c r="N100" s="33">
        <v>0</v>
      </c>
      <c r="O100" s="33">
        <v>0</v>
      </c>
      <c r="P100" s="33">
        <v>0</v>
      </c>
      <c r="Q100" s="58">
        <v>0</v>
      </c>
      <c r="R100" s="54">
        <v>1.5</v>
      </c>
    </row>
    <row r="101" spans="1:18" ht="15">
      <c r="A101" s="45">
        <v>1</v>
      </c>
      <c r="B101" s="20" t="s">
        <v>150</v>
      </c>
      <c r="C101" s="62"/>
      <c r="D101" s="21">
        <v>40.799999999999997</v>
      </c>
      <c r="E101" s="22">
        <v>0.52</v>
      </c>
      <c r="F101" s="22">
        <v>0.52</v>
      </c>
      <c r="G101" s="22">
        <v>0.52</v>
      </c>
      <c r="H101" s="23">
        <v>0.52</v>
      </c>
      <c r="I101" s="199">
        <v>0.504</v>
      </c>
      <c r="J101" s="17">
        <v>0.504</v>
      </c>
      <c r="K101" s="17">
        <v>0.504</v>
      </c>
      <c r="L101" s="200">
        <v>0.504</v>
      </c>
      <c r="M101" s="25">
        <v>0</v>
      </c>
      <c r="N101" s="26">
        <v>0</v>
      </c>
      <c r="O101" s="26">
        <v>0</v>
      </c>
      <c r="P101" s="26">
        <v>0</v>
      </c>
      <c r="Q101" s="57">
        <v>0</v>
      </c>
      <c r="R101" s="53">
        <v>1.5</v>
      </c>
    </row>
    <row r="102" spans="1:18" ht="15">
      <c r="A102" s="46">
        <v>2</v>
      </c>
      <c r="B102" s="20" t="s">
        <v>151</v>
      </c>
      <c r="C102" s="62"/>
      <c r="D102" s="21">
        <v>46.08</v>
      </c>
      <c r="E102" s="22">
        <v>0.76</v>
      </c>
      <c r="F102" s="22">
        <v>0.76</v>
      </c>
      <c r="G102" s="22">
        <v>0.76</v>
      </c>
      <c r="H102" s="23">
        <v>0.76</v>
      </c>
      <c r="I102" s="201">
        <v>0.65800000000000003</v>
      </c>
      <c r="J102" s="24">
        <v>0.65800000000000003</v>
      </c>
      <c r="K102" s="24">
        <v>0.65800000000000003</v>
      </c>
      <c r="L102" s="202">
        <v>0.65800000000000003</v>
      </c>
      <c r="M102" s="25">
        <v>0</v>
      </c>
      <c r="N102" s="26">
        <v>0</v>
      </c>
      <c r="O102" s="26">
        <v>0</v>
      </c>
      <c r="P102" s="26">
        <v>0</v>
      </c>
      <c r="Q102" s="57">
        <v>0</v>
      </c>
      <c r="R102" s="53">
        <v>1.5</v>
      </c>
    </row>
    <row r="103" spans="1:18" ht="15">
      <c r="A103" s="46">
        <v>3</v>
      </c>
      <c r="B103" s="20" t="s">
        <v>152</v>
      </c>
      <c r="C103" s="62"/>
      <c r="D103" s="21">
        <v>55.32</v>
      </c>
      <c r="E103" s="22">
        <v>1.31</v>
      </c>
      <c r="F103" s="22">
        <v>1.31</v>
      </c>
      <c r="G103" s="22">
        <v>1.31</v>
      </c>
      <c r="H103" s="23">
        <v>1.31</v>
      </c>
      <c r="I103" s="201">
        <v>0.80500000000000005</v>
      </c>
      <c r="J103" s="24">
        <v>0.80500000000000005</v>
      </c>
      <c r="K103" s="24">
        <v>0.80500000000000005</v>
      </c>
      <c r="L103" s="202">
        <v>0.80500000000000005</v>
      </c>
      <c r="M103" s="25">
        <v>0</v>
      </c>
      <c r="N103" s="26">
        <v>0</v>
      </c>
      <c r="O103" s="26">
        <v>0</v>
      </c>
      <c r="P103" s="26">
        <v>0</v>
      </c>
      <c r="Q103" s="57">
        <v>0</v>
      </c>
      <c r="R103" s="53">
        <v>1.5</v>
      </c>
    </row>
    <row r="104" spans="1:18" ht="15">
      <c r="A104" s="46">
        <v>4</v>
      </c>
      <c r="B104" s="20" t="s">
        <v>153</v>
      </c>
      <c r="C104" s="62"/>
      <c r="D104" s="21">
        <v>56.28</v>
      </c>
      <c r="E104" s="22">
        <v>1.82</v>
      </c>
      <c r="F104" s="22">
        <v>1.82</v>
      </c>
      <c r="G104" s="22">
        <v>1.82</v>
      </c>
      <c r="H104" s="23">
        <v>1.82</v>
      </c>
      <c r="I104" s="201">
        <v>1.4119999999999999</v>
      </c>
      <c r="J104" s="24">
        <v>1.4119999999999999</v>
      </c>
      <c r="K104" s="24">
        <v>1.4119999999999999</v>
      </c>
      <c r="L104" s="202">
        <v>1.4119999999999999</v>
      </c>
      <c r="M104" s="25">
        <v>0</v>
      </c>
      <c r="N104" s="26">
        <v>0</v>
      </c>
      <c r="O104" s="26">
        <v>0</v>
      </c>
      <c r="P104" s="26">
        <v>0</v>
      </c>
      <c r="Q104" s="57">
        <v>0</v>
      </c>
      <c r="R104" s="53">
        <v>1.5</v>
      </c>
    </row>
    <row r="105" spans="1:18" ht="15">
      <c r="A105" s="46">
        <v>5</v>
      </c>
      <c r="B105" s="20" t="s">
        <v>154</v>
      </c>
      <c r="C105" s="62"/>
      <c r="D105" s="21">
        <v>59.16</v>
      </c>
      <c r="E105" s="22">
        <v>2.91</v>
      </c>
      <c r="F105" s="22">
        <v>2.91</v>
      </c>
      <c r="G105" s="22">
        <v>2.91</v>
      </c>
      <c r="H105" s="23">
        <v>2.91</v>
      </c>
      <c r="I105" s="201">
        <v>2.9140000000000001</v>
      </c>
      <c r="J105" s="24">
        <v>2.9140000000000001</v>
      </c>
      <c r="K105" s="24">
        <v>2.9140000000000001</v>
      </c>
      <c r="L105" s="202">
        <v>2.9140000000000001</v>
      </c>
      <c r="M105" s="25">
        <v>0</v>
      </c>
      <c r="N105" s="26">
        <v>0</v>
      </c>
      <c r="O105" s="26">
        <v>0</v>
      </c>
      <c r="P105" s="26">
        <v>0</v>
      </c>
      <c r="Q105" s="57">
        <v>0</v>
      </c>
      <c r="R105" s="53">
        <v>1.5</v>
      </c>
    </row>
    <row r="106" spans="1:18" ht="15">
      <c r="A106" s="46">
        <v>6</v>
      </c>
      <c r="B106" s="20" t="s">
        <v>155</v>
      </c>
      <c r="C106" s="62" t="s">
        <v>160</v>
      </c>
      <c r="D106" s="21">
        <v>36</v>
      </c>
      <c r="E106" s="22">
        <v>5</v>
      </c>
      <c r="F106" s="22">
        <v>5</v>
      </c>
      <c r="G106" s="22">
        <v>5</v>
      </c>
      <c r="H106" s="23">
        <v>5</v>
      </c>
      <c r="I106" s="201">
        <v>2.9140000000000001</v>
      </c>
      <c r="J106" s="24">
        <v>2.9140000000000001</v>
      </c>
      <c r="K106" s="24">
        <v>2.9140000000000001</v>
      </c>
      <c r="L106" s="202">
        <v>2.9140000000000001</v>
      </c>
      <c r="M106" s="25">
        <v>0</v>
      </c>
      <c r="N106" s="26">
        <v>0</v>
      </c>
      <c r="O106" s="26">
        <v>0</v>
      </c>
      <c r="P106" s="26">
        <v>0</v>
      </c>
      <c r="Q106" s="57">
        <v>0</v>
      </c>
      <c r="R106" s="53">
        <v>1.5</v>
      </c>
    </row>
    <row r="107" spans="1:18" ht="15.75" thickBot="1">
      <c r="A107" s="47">
        <v>7</v>
      </c>
      <c r="B107" s="27" t="s">
        <v>156</v>
      </c>
      <c r="C107" s="63" t="s">
        <v>160</v>
      </c>
      <c r="D107" s="28">
        <v>0</v>
      </c>
      <c r="E107" s="29">
        <v>2.77</v>
      </c>
      <c r="F107" s="29">
        <v>2.77</v>
      </c>
      <c r="G107" s="29">
        <v>2.77</v>
      </c>
      <c r="H107" s="30">
        <v>2.77</v>
      </c>
      <c r="I107" s="203">
        <v>2.9140000000000001</v>
      </c>
      <c r="J107" s="31">
        <v>2.9140000000000001</v>
      </c>
      <c r="K107" s="31">
        <v>2.9140000000000001</v>
      </c>
      <c r="L107" s="204">
        <v>2.9140000000000001</v>
      </c>
      <c r="M107" s="32">
        <v>0</v>
      </c>
      <c r="N107" s="33">
        <v>0</v>
      </c>
      <c r="O107" s="33">
        <v>0</v>
      </c>
      <c r="P107" s="33">
        <v>0</v>
      </c>
      <c r="Q107" s="58">
        <v>0</v>
      </c>
      <c r="R107" s="54">
        <v>1.5</v>
      </c>
    </row>
    <row r="110" spans="1:18" ht="45">
      <c r="B110" s="215" t="s">
        <v>211</v>
      </c>
    </row>
  </sheetData>
  <mergeCells count="3">
    <mergeCell ref="D1:H1"/>
    <mergeCell ref="I1:L1"/>
    <mergeCell ref="M1: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208</vt:i4>
      </vt:variant>
    </vt:vector>
  </HeadingPairs>
  <TitlesOfParts>
    <vt:vector size="224" baseType="lpstr">
      <vt:lpstr>Tarif 2020</vt:lpstr>
      <vt:lpstr>Dateneingabe</vt:lpstr>
      <vt:lpstr>Netz- und Ökostromkosten</vt:lpstr>
      <vt:lpstr>Grafik Netz- und Ökostromkosten</vt:lpstr>
      <vt:lpstr>Tarif 2019</vt:lpstr>
      <vt:lpstr>Tarif 2018</vt:lpstr>
      <vt:lpstr>Tarif 2016</vt:lpstr>
      <vt:lpstr>Tarifwahl</vt:lpstr>
      <vt:lpstr>Tarif 2023</vt:lpstr>
      <vt:lpstr>Tarif 2024</vt:lpstr>
      <vt:lpstr>Tarif 2022</vt:lpstr>
      <vt:lpstr>Tarif 2021</vt:lpstr>
      <vt:lpstr>Tarif 2017</vt:lpstr>
      <vt:lpstr>Tarif 2015</vt:lpstr>
      <vt:lpstr>Tarif 2014</vt:lpstr>
      <vt:lpstr>Tarif 2013</vt:lpstr>
      <vt:lpstr>Bundesland</vt:lpstr>
      <vt:lpstr>Burgenland_2015</vt:lpstr>
      <vt:lpstr>Burgenland_2016</vt:lpstr>
      <vt:lpstr>Burgenland_2017</vt:lpstr>
      <vt:lpstr>Burgenland_2018</vt:lpstr>
      <vt:lpstr>Burgenland_2019</vt:lpstr>
      <vt:lpstr>Burgenland_2020</vt:lpstr>
      <vt:lpstr>Burgenland_2021</vt:lpstr>
      <vt:lpstr>Burgenland_2022</vt:lpstr>
      <vt:lpstr>Burgenland_2023</vt:lpstr>
      <vt:lpstr>Burgenland_2024</vt:lpstr>
      <vt:lpstr>Dateneingabe!Druckbereich</vt:lpstr>
      <vt:lpstr>'Grafik Netz- und Ökostromkosten'!Druckbereich</vt:lpstr>
      <vt:lpstr>'Netz- und Ökostromkosten'!Druckbereich</vt:lpstr>
      <vt:lpstr>Tarifwahl!Druckbereich</vt:lpstr>
      <vt:lpstr>'Tarif 2021'!Jahr</vt:lpstr>
      <vt:lpstr>'Tarif 2022'!Jahr</vt:lpstr>
      <vt:lpstr>Jahr</vt:lpstr>
      <vt:lpstr>Kärnten_2015</vt:lpstr>
      <vt:lpstr>Kärnten_2016</vt:lpstr>
      <vt:lpstr>Kärnten_2017</vt:lpstr>
      <vt:lpstr>Kärnten_2018</vt:lpstr>
      <vt:lpstr>Kärnten_2019</vt:lpstr>
      <vt:lpstr>Kärnten_2020</vt:lpstr>
      <vt:lpstr>Kärnten_2021</vt:lpstr>
      <vt:lpstr>Kärnten_2022</vt:lpstr>
      <vt:lpstr>Kärnten_2023</vt:lpstr>
      <vt:lpstr>Kärnten_2024</vt:lpstr>
      <vt:lpstr>Niederösterreich_2015</vt:lpstr>
      <vt:lpstr>Niederösterreich_2016</vt:lpstr>
      <vt:lpstr>Niederösterreich_2017</vt:lpstr>
      <vt:lpstr>Niederösterreich_2018</vt:lpstr>
      <vt:lpstr>Niederösterreich_2019</vt:lpstr>
      <vt:lpstr>Niederösterreich_2020</vt:lpstr>
      <vt:lpstr>Niederösterreich_2021</vt:lpstr>
      <vt:lpstr>Niederösterreich_2022</vt:lpstr>
      <vt:lpstr>Niederösterreich_2023</vt:lpstr>
      <vt:lpstr>Niederösterreich_2024</vt:lpstr>
      <vt:lpstr>Oberösterreich_2015</vt:lpstr>
      <vt:lpstr>Oberösterreich_2016</vt:lpstr>
      <vt:lpstr>Oberösterreich_2017</vt:lpstr>
      <vt:lpstr>Oberösterreich_2018</vt:lpstr>
      <vt:lpstr>Oberösterreich_2019</vt:lpstr>
      <vt:lpstr>Oberösterreich_2020</vt:lpstr>
      <vt:lpstr>Oberösterreich_2021</vt:lpstr>
      <vt:lpstr>Oberösterreich_2022</vt:lpstr>
      <vt:lpstr>Oberösterreich_2023</vt:lpstr>
      <vt:lpstr>Oberösterreich_2024</vt:lpstr>
      <vt:lpstr>Salzburg_2015</vt:lpstr>
      <vt:lpstr>Salzburg_2016</vt:lpstr>
      <vt:lpstr>Salzburg_2017</vt:lpstr>
      <vt:lpstr>Salzburg_2018</vt:lpstr>
      <vt:lpstr>Salzburg_2019</vt:lpstr>
      <vt:lpstr>Salzburg_2020</vt:lpstr>
      <vt:lpstr>Salzburg_2021</vt:lpstr>
      <vt:lpstr>Salzburg_2022</vt:lpstr>
      <vt:lpstr>Salzburg_2023</vt:lpstr>
      <vt:lpstr>Salzburg_2024</vt:lpstr>
      <vt:lpstr>Steiermark_2015</vt:lpstr>
      <vt:lpstr>Steiermark_2016</vt:lpstr>
      <vt:lpstr>Steiermark_2017</vt:lpstr>
      <vt:lpstr>Steiermark_2018</vt:lpstr>
      <vt:lpstr>Steiermark_2019</vt:lpstr>
      <vt:lpstr>Steiermark_2020</vt:lpstr>
      <vt:lpstr>Steiermark_2021</vt:lpstr>
      <vt:lpstr>Steiermark_2022</vt:lpstr>
      <vt:lpstr>Steiermark_2023</vt:lpstr>
      <vt:lpstr>Steiermark_2024</vt:lpstr>
      <vt:lpstr>T_2013_Burgenland</vt:lpstr>
      <vt:lpstr>T_2013_Kärnten</vt:lpstr>
      <vt:lpstr>T_2013_Niederösterreich</vt:lpstr>
      <vt:lpstr>T_2013_Oberösterreich</vt:lpstr>
      <vt:lpstr>T_2013_Salzburg</vt:lpstr>
      <vt:lpstr>T_2013_Steiermark</vt:lpstr>
      <vt:lpstr>T_2013_Tirol</vt:lpstr>
      <vt:lpstr>T_2013_Vorarlberg</vt:lpstr>
      <vt:lpstr>T_2013_Wien</vt:lpstr>
      <vt:lpstr>T_2014_Burgenland</vt:lpstr>
      <vt:lpstr>T_2014_Kärnten</vt:lpstr>
      <vt:lpstr>T_2014_Niederösterreich</vt:lpstr>
      <vt:lpstr>T_2014_Oberösterreich</vt:lpstr>
      <vt:lpstr>T_2014_Salzburg</vt:lpstr>
      <vt:lpstr>T_2014_Steiermark</vt:lpstr>
      <vt:lpstr>T_2014_Tirol</vt:lpstr>
      <vt:lpstr>T_2014_Vorarlberg</vt:lpstr>
      <vt:lpstr>T_2014_Wien</vt:lpstr>
      <vt:lpstr>T_2015_Burgenland</vt:lpstr>
      <vt:lpstr>T_2015_Kärnten</vt:lpstr>
      <vt:lpstr>T_2015_Niederösterreich</vt:lpstr>
      <vt:lpstr>T_2015_Oberösterreich</vt:lpstr>
      <vt:lpstr>T_2015_Salzburg</vt:lpstr>
      <vt:lpstr>T_2015_Steiermark</vt:lpstr>
      <vt:lpstr>T_2015_Tirol</vt:lpstr>
      <vt:lpstr>T_2015_Vorarlberg</vt:lpstr>
      <vt:lpstr>T_2015_Wien</vt:lpstr>
      <vt:lpstr>T_2016_Burgenland</vt:lpstr>
      <vt:lpstr>T_2016_Kärnten</vt:lpstr>
      <vt:lpstr>T_2016_Niederösterreich</vt:lpstr>
      <vt:lpstr>T_2016_Oberösterreich</vt:lpstr>
      <vt:lpstr>T_2016_Salzburg</vt:lpstr>
      <vt:lpstr>T_2016_Steiermark</vt:lpstr>
      <vt:lpstr>T_2016_Tirol</vt:lpstr>
      <vt:lpstr>T_2016_Vorarlberg</vt:lpstr>
      <vt:lpstr>T_2016_Wien</vt:lpstr>
      <vt:lpstr>T_2017_Burgenland</vt:lpstr>
      <vt:lpstr>T_2017_Kärnten</vt:lpstr>
      <vt:lpstr>T_2017_Niederösterreich</vt:lpstr>
      <vt:lpstr>T_2017_Oberösterreich</vt:lpstr>
      <vt:lpstr>T_2017_Salzburg</vt:lpstr>
      <vt:lpstr>T_2017_Steiermark</vt:lpstr>
      <vt:lpstr>T_2017_Tirol</vt:lpstr>
      <vt:lpstr>T_2017_Vorarlberg</vt:lpstr>
      <vt:lpstr>T_2017_Wien</vt:lpstr>
      <vt:lpstr>T_2018_Burgenland</vt:lpstr>
      <vt:lpstr>T_2018_Kärnten</vt:lpstr>
      <vt:lpstr>T_2018_Niederösterreich</vt:lpstr>
      <vt:lpstr>T_2018_Oberösterreich</vt:lpstr>
      <vt:lpstr>T_2018_Salzburg</vt:lpstr>
      <vt:lpstr>T_2018_Steiermark</vt:lpstr>
      <vt:lpstr>T_2018_Tirol</vt:lpstr>
      <vt:lpstr>T_2018_Vorarlberg</vt:lpstr>
      <vt:lpstr>T_2018_Wien</vt:lpstr>
      <vt:lpstr>T_2019_Burgenland</vt:lpstr>
      <vt:lpstr>T_2019_Kärnten</vt:lpstr>
      <vt:lpstr>T_2019_Niederösterreich</vt:lpstr>
      <vt:lpstr>T_2019_Oberösterreich</vt:lpstr>
      <vt:lpstr>T_2019_Salzburg</vt:lpstr>
      <vt:lpstr>T_2019_Steiermark</vt:lpstr>
      <vt:lpstr>T_2019_Tirol</vt:lpstr>
      <vt:lpstr>T_2019_Vorarlberg</vt:lpstr>
      <vt:lpstr>T_2019_Wien</vt:lpstr>
      <vt:lpstr>T_2020_Burgenland</vt:lpstr>
      <vt:lpstr>T_2020_Kärnten</vt:lpstr>
      <vt:lpstr>T_2020_Niederösterreich</vt:lpstr>
      <vt:lpstr>T_2020_Oberösterreich</vt:lpstr>
      <vt:lpstr>T_2020_Salzburg</vt:lpstr>
      <vt:lpstr>T_2020_Steiermark</vt:lpstr>
      <vt:lpstr>T_2020_Tirol</vt:lpstr>
      <vt:lpstr>T_2020_Vorarlberg</vt:lpstr>
      <vt:lpstr>T_2020_Wien</vt:lpstr>
      <vt:lpstr>T_2021_Burgenland</vt:lpstr>
      <vt:lpstr>T_2021_Kärnten</vt:lpstr>
      <vt:lpstr>T_2021_Niederösterreich</vt:lpstr>
      <vt:lpstr>T_2021_Oberösterreich</vt:lpstr>
      <vt:lpstr>T_2021_Salzburg</vt:lpstr>
      <vt:lpstr>T_2021_Steiermark</vt:lpstr>
      <vt:lpstr>T_2021_Tirol</vt:lpstr>
      <vt:lpstr>T_2021_Vorarlberg</vt:lpstr>
      <vt:lpstr>T_2021_Wien</vt:lpstr>
      <vt:lpstr>T_2022_Burgenland</vt:lpstr>
      <vt:lpstr>T_2022_Kärnten</vt:lpstr>
      <vt:lpstr>T_2022_Niederösterreich</vt:lpstr>
      <vt:lpstr>T_2022_Oberösterreich</vt:lpstr>
      <vt:lpstr>T_2022_Salzburg</vt:lpstr>
      <vt:lpstr>T_2022_Steiermark</vt:lpstr>
      <vt:lpstr>T_2022_Tirol</vt:lpstr>
      <vt:lpstr>T_2022_Vorarlberg</vt:lpstr>
      <vt:lpstr>T_2022_Wien</vt:lpstr>
      <vt:lpstr>T_2023_Burgenland</vt:lpstr>
      <vt:lpstr>T_2023_Kärnten</vt:lpstr>
      <vt:lpstr>T_2023_Niederösterreich</vt:lpstr>
      <vt:lpstr>T_2023_Oberösterreich</vt:lpstr>
      <vt:lpstr>T_2023_Salzburg</vt:lpstr>
      <vt:lpstr>T_2023_Steiermark</vt:lpstr>
      <vt:lpstr>T_2023_Tirol</vt:lpstr>
      <vt:lpstr>T_2023_Vorarlberg</vt:lpstr>
      <vt:lpstr>T_2023_Wien</vt:lpstr>
      <vt:lpstr>T_2024_Burgenland</vt:lpstr>
      <vt:lpstr>T_2024_Kärnten</vt:lpstr>
      <vt:lpstr>T_2024_Niederösterreich</vt:lpstr>
      <vt:lpstr>T_2024_Oberösterreich</vt:lpstr>
      <vt:lpstr>T_2024_Salzburg</vt:lpstr>
      <vt:lpstr>T_2024_Steiermark</vt:lpstr>
      <vt:lpstr>T_2024_Tirol</vt:lpstr>
      <vt:lpstr>T_2024_Vorarlberg</vt:lpstr>
      <vt:lpstr>T_2024_Wien</vt:lpstr>
      <vt:lpstr>Tarif</vt:lpstr>
      <vt:lpstr>Tirol_2015</vt:lpstr>
      <vt:lpstr>Tirol_2016</vt:lpstr>
      <vt:lpstr>Tirol_2017</vt:lpstr>
      <vt:lpstr>Tirol_2018</vt:lpstr>
      <vt:lpstr>Tirol_2019</vt:lpstr>
      <vt:lpstr>Tirol_2020</vt:lpstr>
      <vt:lpstr>Tirol_2021</vt:lpstr>
      <vt:lpstr>Tirol_2022</vt:lpstr>
      <vt:lpstr>Tirol_2023</vt:lpstr>
      <vt:lpstr>Tirol_2024</vt:lpstr>
      <vt:lpstr>Vorarlberg_2015</vt:lpstr>
      <vt:lpstr>Vorarlberg_2016</vt:lpstr>
      <vt:lpstr>Vorarlberg_2017</vt:lpstr>
      <vt:lpstr>Vorarlberg_2018</vt:lpstr>
      <vt:lpstr>Vorarlberg_2019</vt:lpstr>
      <vt:lpstr>Vorarlberg_2020</vt:lpstr>
      <vt:lpstr>Vorarlberg_2021</vt:lpstr>
      <vt:lpstr>Vorarlberg_2022</vt:lpstr>
      <vt:lpstr>Vorarlberg_2023</vt:lpstr>
      <vt:lpstr>Vorarlberg_2024</vt:lpstr>
      <vt:lpstr>Wien_2015</vt:lpstr>
      <vt:lpstr>Wien_2016</vt:lpstr>
      <vt:lpstr>Wien_2017</vt:lpstr>
      <vt:lpstr>Wien_2018</vt:lpstr>
      <vt:lpstr>Wien_2019</vt:lpstr>
      <vt:lpstr>Wien_2020</vt:lpstr>
      <vt:lpstr>Wien_2021</vt:lpstr>
      <vt:lpstr>Wien_2022</vt:lpstr>
      <vt:lpstr>Wien_2023</vt:lpstr>
      <vt:lpstr>Wien_2024</vt:lpstr>
      <vt:lpstr>Dateneingabe!Zielbereich</vt:lpstr>
    </vt:vector>
  </TitlesOfParts>
  <Company>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Wirtschaftskammer OÖ</dc:creator>
  <cp:lastModifiedBy>Ölser Verena | WKOÖ</cp:lastModifiedBy>
  <cp:lastPrinted>2022-12-21T12:02:56Z</cp:lastPrinted>
  <dcterms:created xsi:type="dcterms:W3CDTF">1999-11-27T13:20:05Z</dcterms:created>
  <dcterms:modified xsi:type="dcterms:W3CDTF">2024-01-11T11:04:02Z</dcterms:modified>
</cp:coreProperties>
</file>