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5440" windowHeight="15390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berechnen'!$B$2:$W$70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H13" i="4" l="1"/>
  <c r="E13" i="4"/>
  <c r="F13" i="4"/>
  <c r="G13" i="4" s="1"/>
  <c r="F9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0" i="8"/>
  <c r="H59" i="8"/>
  <c r="I59" i="8" s="1"/>
  <c r="J59" i="8" s="1"/>
  <c r="H58" i="8"/>
  <c r="I58" i="8" s="1"/>
  <c r="H57" i="8"/>
  <c r="H56" i="8"/>
  <c r="H55" i="8"/>
  <c r="I55" i="8" s="1"/>
  <c r="J55" i="8" s="1"/>
  <c r="I54" i="8"/>
  <c r="J54" i="8" s="1"/>
  <c r="H54" i="8"/>
  <c r="H53" i="8"/>
  <c r="H52" i="8"/>
  <c r="H51" i="8"/>
  <c r="I51" i="8" s="1"/>
  <c r="J51" i="8" s="1"/>
  <c r="H50" i="8"/>
  <c r="I50" i="8" s="1"/>
  <c r="J50" i="8" s="1"/>
  <c r="H49" i="8"/>
  <c r="H48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I42" i="8"/>
  <c r="J42" i="8" s="1"/>
  <c r="H42" i="8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I34" i="8"/>
  <c r="J34" i="8" s="1"/>
  <c r="H34" i="8"/>
  <c r="H33" i="8"/>
  <c r="H32" i="8"/>
  <c r="I32" i="8" s="1"/>
  <c r="H31" i="8"/>
  <c r="I31" i="8" s="1"/>
  <c r="J31" i="8" s="1"/>
  <c r="H30" i="8"/>
  <c r="H29" i="8"/>
  <c r="I28" i="8"/>
  <c r="H28" i="8"/>
  <c r="H27" i="8"/>
  <c r="I27" i="8" s="1"/>
  <c r="J27" i="8" s="1"/>
  <c r="I26" i="8"/>
  <c r="H26" i="8"/>
  <c r="H25" i="8"/>
  <c r="I24" i="8"/>
  <c r="H24" i="8"/>
  <c r="H23" i="8"/>
  <c r="I23" i="8" s="1"/>
  <c r="J23" i="8" s="1"/>
  <c r="H22" i="8"/>
  <c r="H21" i="8"/>
  <c r="I20" i="8"/>
  <c r="H20" i="8"/>
  <c r="H19" i="8"/>
  <c r="I19" i="8" s="1"/>
  <c r="J19" i="8" s="1"/>
  <c r="I18" i="8"/>
  <c r="H18" i="8"/>
  <c r="H17" i="8"/>
  <c r="I16" i="8"/>
  <c r="H16" i="8"/>
  <c r="H15" i="8"/>
  <c r="I15" i="8" s="1"/>
  <c r="J15" i="8" s="1"/>
  <c r="H13" i="8"/>
  <c r="H12" i="8"/>
  <c r="I12" i="8" s="1"/>
  <c r="J12" i="8" s="1"/>
  <c r="D60" i="8"/>
  <c r="D59" i="8"/>
  <c r="E59" i="8" s="1"/>
  <c r="F59" i="8" s="1"/>
  <c r="D58" i="8"/>
  <c r="E58" i="8" s="1"/>
  <c r="F58" i="8" s="1"/>
  <c r="D57" i="8"/>
  <c r="D56" i="8"/>
  <c r="D55" i="8"/>
  <c r="E55" i="8" s="1"/>
  <c r="F55" i="8" s="1"/>
  <c r="E54" i="8"/>
  <c r="F54" i="8" s="1"/>
  <c r="D54" i="8"/>
  <c r="D53" i="8"/>
  <c r="E53" i="8" s="1"/>
  <c r="D52" i="8"/>
  <c r="D51" i="8"/>
  <c r="E51" i="8" s="1"/>
  <c r="F51" i="8" s="1"/>
  <c r="D50" i="8"/>
  <c r="E50" i="8" s="1"/>
  <c r="F50" i="8" s="1"/>
  <c r="D49" i="8"/>
  <c r="D48" i="8"/>
  <c r="D47" i="8"/>
  <c r="E47" i="8" s="1"/>
  <c r="F47" i="8" s="1"/>
  <c r="E46" i="8"/>
  <c r="F46" i="8" s="1"/>
  <c r="D46" i="8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E38" i="8"/>
  <c r="F38" i="8" s="1"/>
  <c r="D38" i="8"/>
  <c r="D37" i="8"/>
  <c r="D36" i="8"/>
  <c r="D35" i="8"/>
  <c r="E35" i="8" s="1"/>
  <c r="F35" i="8" s="1"/>
  <c r="D34" i="8"/>
  <c r="E34" i="8" s="1"/>
  <c r="F34" i="8" s="1"/>
  <c r="D33" i="8"/>
  <c r="D32" i="8"/>
  <c r="E31" i="8"/>
  <c r="D31" i="8"/>
  <c r="F31" i="8" s="1"/>
  <c r="E30" i="8"/>
  <c r="F30" i="8" s="1"/>
  <c r="D30" i="8"/>
  <c r="D29" i="8"/>
  <c r="D28" i="8"/>
  <c r="D27" i="8"/>
  <c r="D26" i="8"/>
  <c r="E26" i="8" s="1"/>
  <c r="F26" i="8" s="1"/>
  <c r="D25" i="8"/>
  <c r="D24" i="8"/>
  <c r="E23" i="8"/>
  <c r="F23" i="8" s="1"/>
  <c r="D23" i="8"/>
  <c r="E22" i="8"/>
  <c r="F22" i="8" s="1"/>
  <c r="D22" i="8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0" i="4"/>
  <c r="F60" i="4"/>
  <c r="G60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8" i="4"/>
  <c r="F48" i="4"/>
  <c r="G48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G40" i="4"/>
  <c r="F40" i="4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G24" i="4"/>
  <c r="F24" i="4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0" i="5"/>
  <c r="I59" i="5"/>
  <c r="I58" i="5"/>
  <c r="J58" i="5" s="1"/>
  <c r="K58" i="5" s="1"/>
  <c r="I57" i="5"/>
  <c r="J57" i="5" s="1"/>
  <c r="I56" i="5"/>
  <c r="I55" i="5"/>
  <c r="J55" i="5" s="1"/>
  <c r="K55" i="5" s="1"/>
  <c r="I54" i="5"/>
  <c r="J54" i="5" s="1"/>
  <c r="K54" i="5" s="1"/>
  <c r="I53" i="5"/>
  <c r="I52" i="5"/>
  <c r="I51" i="5"/>
  <c r="I50" i="5"/>
  <c r="J50" i="5" s="1"/>
  <c r="K50" i="5" s="1"/>
  <c r="I49" i="5"/>
  <c r="I48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0" i="5"/>
  <c r="D59" i="5"/>
  <c r="E59" i="5" s="1"/>
  <c r="F59" i="5" s="1"/>
  <c r="D58" i="5"/>
  <c r="E58" i="5" s="1"/>
  <c r="F58" i="5" s="1"/>
  <c r="D57" i="5"/>
  <c r="D56" i="5"/>
  <c r="D55" i="5"/>
  <c r="E55" i="5" s="1"/>
  <c r="F55" i="5" s="1"/>
  <c r="D54" i="5"/>
  <c r="E54" i="5" s="1"/>
  <c r="F54" i="5" s="1"/>
  <c r="D53" i="5"/>
  <c r="D52" i="5"/>
  <c r="D51" i="5"/>
  <c r="E51" i="5" s="1"/>
  <c r="F51" i="5" s="1"/>
  <c r="D50" i="5"/>
  <c r="E50" i="5" s="1"/>
  <c r="F50" i="5" s="1"/>
  <c r="D49" i="5"/>
  <c r="D48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E30" i="5"/>
  <c r="F30" i="5" s="1"/>
  <c r="D30" i="5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J51" i="5" l="1"/>
  <c r="K51" i="5" s="1"/>
  <c r="K59" i="5"/>
  <c r="J39" i="5"/>
  <c r="K39" i="5" s="1"/>
  <c r="J47" i="5"/>
  <c r="K47" i="5" s="1"/>
  <c r="J59" i="5"/>
  <c r="J38" i="8"/>
  <c r="E27" i="8"/>
  <c r="F27" i="8" s="1"/>
  <c r="J20" i="8"/>
  <c r="I22" i="8"/>
  <c r="J22" i="8" s="1"/>
  <c r="J28" i="8"/>
  <c r="I30" i="8"/>
  <c r="J30" i="8" s="1"/>
  <c r="J36" i="8"/>
  <c r="I38" i="8"/>
  <c r="J18" i="8"/>
  <c r="J26" i="8"/>
  <c r="I36" i="8"/>
  <c r="I44" i="8"/>
  <c r="J44" i="8" s="1"/>
  <c r="J16" i="8"/>
  <c r="J24" i="8"/>
  <c r="J32" i="8"/>
  <c r="J40" i="8"/>
  <c r="J58" i="8"/>
  <c r="J43" i="5"/>
  <c r="K43" i="5" s="1"/>
  <c r="J41" i="8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I45" i="8"/>
  <c r="J45" i="8" s="1"/>
  <c r="I49" i="8"/>
  <c r="J49" i="8" s="1"/>
  <c r="I53" i="8"/>
  <c r="J53" i="8" s="1"/>
  <c r="I57" i="8"/>
  <c r="J57" i="8" s="1"/>
  <c r="I48" i="8"/>
  <c r="J48" i="8" s="1"/>
  <c r="I52" i="8"/>
  <c r="J52" i="8" s="1"/>
  <c r="I56" i="8"/>
  <c r="J56" i="8" s="1"/>
  <c r="I60" i="8"/>
  <c r="J60" i="8" s="1"/>
  <c r="I13" i="8"/>
  <c r="J13" i="8" s="1"/>
  <c r="I14" i="8"/>
  <c r="J14" i="8" s="1"/>
  <c r="F24" i="8"/>
  <c r="F21" i="8"/>
  <c r="E17" i="8"/>
  <c r="F17" i="8" s="1"/>
  <c r="E21" i="8"/>
  <c r="E25" i="8"/>
  <c r="F25" i="8" s="1"/>
  <c r="E29" i="8"/>
  <c r="F29" i="8" s="1"/>
  <c r="E33" i="8"/>
  <c r="F33" i="8" s="1"/>
  <c r="E37" i="8"/>
  <c r="F37" i="8" s="1"/>
  <c r="E45" i="8"/>
  <c r="F45" i="8" s="1"/>
  <c r="E49" i="8"/>
  <c r="F49" i="8" s="1"/>
  <c r="E57" i="8"/>
  <c r="F57" i="8" s="1"/>
  <c r="E16" i="8"/>
  <c r="F16" i="8" s="1"/>
  <c r="E20" i="8"/>
  <c r="F20" i="8" s="1"/>
  <c r="E24" i="8"/>
  <c r="E28" i="8"/>
  <c r="F28" i="8" s="1"/>
  <c r="E32" i="8"/>
  <c r="F32" i="8" s="1"/>
  <c r="E36" i="8"/>
  <c r="F36" i="8" s="1"/>
  <c r="E40" i="8"/>
  <c r="F40" i="8" s="1"/>
  <c r="F41" i="8"/>
  <c r="E44" i="8"/>
  <c r="F44" i="8" s="1"/>
  <c r="E48" i="8"/>
  <c r="F48" i="8" s="1"/>
  <c r="E52" i="8"/>
  <c r="F52" i="8" s="1"/>
  <c r="F53" i="8"/>
  <c r="E56" i="8"/>
  <c r="F56" i="8" s="1"/>
  <c r="E60" i="8"/>
  <c r="F60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49" i="5"/>
  <c r="K49" i="5" s="1"/>
  <c r="J53" i="5"/>
  <c r="K53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8" i="5"/>
  <c r="K48" i="5" s="1"/>
  <c r="J52" i="5"/>
  <c r="K52" i="5" s="1"/>
  <c r="J56" i="5"/>
  <c r="K56" i="5" s="1"/>
  <c r="K57" i="5"/>
  <c r="J60" i="5"/>
  <c r="K60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49" i="5"/>
  <c r="F49" i="5" s="1"/>
  <c r="E53" i="5"/>
  <c r="F53" i="5" s="1"/>
  <c r="E57" i="5"/>
  <c r="F57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8" i="5"/>
  <c r="F48" i="5" s="1"/>
  <c r="E52" i="5"/>
  <c r="F52" i="5" s="1"/>
  <c r="E56" i="5"/>
  <c r="F56" i="5" s="1"/>
  <c r="E60" i="5"/>
  <c r="F60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7" i="4"/>
  <c r="Q57" i="4"/>
  <c r="W57" i="4"/>
  <c r="M57" i="4"/>
  <c r="V57" i="4"/>
  <c r="I57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4" i="4"/>
  <c r="U54" i="4"/>
  <c r="M54" i="4"/>
  <c r="W54" i="4"/>
  <c r="Q54" i="4"/>
  <c r="I54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3" i="4"/>
  <c r="Q53" i="4"/>
  <c r="W53" i="4"/>
  <c r="M53" i="4"/>
  <c r="V53" i="4"/>
  <c r="I53" i="4"/>
  <c r="U41" i="4"/>
  <c r="Q41" i="4"/>
  <c r="W41" i="4"/>
  <c r="M41" i="4"/>
  <c r="V41" i="4"/>
  <c r="I41" i="4"/>
  <c r="U60" i="4"/>
  <c r="M60" i="4"/>
  <c r="W60" i="4"/>
  <c r="Q60" i="4"/>
  <c r="I60" i="4"/>
  <c r="V60" i="4"/>
  <c r="V56" i="4"/>
  <c r="U56" i="4"/>
  <c r="M56" i="4"/>
  <c r="W56" i="4"/>
  <c r="I56" i="4"/>
  <c r="Q56" i="4"/>
  <c r="V52" i="4"/>
  <c r="U52" i="4"/>
  <c r="M52" i="4"/>
  <c r="W52" i="4"/>
  <c r="Q52" i="4"/>
  <c r="I52" i="4"/>
  <c r="V48" i="4"/>
  <c r="U48" i="4"/>
  <c r="M48" i="4"/>
  <c r="Q48" i="4"/>
  <c r="W48" i="4"/>
  <c r="I48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8" i="4"/>
  <c r="U58" i="4"/>
  <c r="M58" i="4"/>
  <c r="Q58" i="4"/>
  <c r="W58" i="4"/>
  <c r="I58" i="4"/>
  <c r="V50" i="4"/>
  <c r="U50" i="4"/>
  <c r="M50" i="4"/>
  <c r="W50" i="4"/>
  <c r="I50" i="4"/>
  <c r="Q50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49" i="4"/>
  <c r="Q49" i="4"/>
  <c r="W49" i="4"/>
  <c r="M49" i="4"/>
  <c r="V49" i="4"/>
  <c r="I49" i="4"/>
  <c r="U37" i="4"/>
  <c r="Q37" i="4"/>
  <c r="W37" i="4"/>
  <c r="M37" i="4"/>
  <c r="I37" i="4"/>
  <c r="V37" i="4"/>
  <c r="U59" i="4"/>
  <c r="W59" i="4"/>
  <c r="M59" i="4"/>
  <c r="V59" i="4"/>
  <c r="Q59" i="4"/>
  <c r="I59" i="4"/>
  <c r="U55" i="4"/>
  <c r="W55" i="4"/>
  <c r="M55" i="4"/>
  <c r="Q55" i="4"/>
  <c r="I55" i="4"/>
  <c r="V55" i="4"/>
  <c r="U51" i="4"/>
  <c r="W51" i="4"/>
  <c r="M51" i="4"/>
  <c r="I51" i="4"/>
  <c r="Q51" i="4"/>
  <c r="V51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M15" i="8"/>
  <c r="L16" i="8"/>
  <c r="O16" i="8" s="1"/>
  <c r="L17" i="8"/>
  <c r="O17" i="8" s="1"/>
  <c r="L18" i="8"/>
  <c r="O18" i="8" s="1"/>
  <c r="L19" i="8"/>
  <c r="N19" i="8" s="1"/>
  <c r="M19" i="8"/>
  <c r="L20" i="8"/>
  <c r="M20" i="8" s="1"/>
  <c r="L21" i="8"/>
  <c r="M21" i="8" s="1"/>
  <c r="L22" i="8"/>
  <c r="M22" i="8" s="1"/>
  <c r="L23" i="8"/>
  <c r="M23" i="8" s="1"/>
  <c r="O23" i="8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O51" i="8"/>
  <c r="L52" i="8"/>
  <c r="M52" i="8" s="1"/>
  <c r="L53" i="8"/>
  <c r="M53" i="8" s="1"/>
  <c r="O53" i="8"/>
  <c r="L54" i="8"/>
  <c r="M54" i="8" s="1"/>
  <c r="L55" i="8"/>
  <c r="M55" i="8" s="1"/>
  <c r="L56" i="8"/>
  <c r="M56" i="8" s="1"/>
  <c r="L57" i="8"/>
  <c r="M57" i="8" s="1"/>
  <c r="O57" i="8"/>
  <c r="L58" i="8"/>
  <c r="M58" i="8" s="1"/>
  <c r="L59" i="8"/>
  <c r="M59" i="8" s="1"/>
  <c r="L60" i="8"/>
  <c r="M60" i="8" s="1"/>
  <c r="O59" i="8" l="1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L59" i="4"/>
  <c r="J59" i="4"/>
  <c r="K59" i="4" s="1"/>
  <c r="P37" i="4"/>
  <c r="N37" i="4"/>
  <c r="O37" i="4" s="1"/>
  <c r="T49" i="4"/>
  <c r="R49" i="4"/>
  <c r="S49" i="4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3" i="4"/>
  <c r="N53" i="4"/>
  <c r="O53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7" i="4"/>
  <c r="J57" i="4"/>
  <c r="K57" i="4" s="1"/>
  <c r="T57" i="4"/>
  <c r="R57" i="4"/>
  <c r="S57" i="4" s="1"/>
  <c r="T34" i="4"/>
  <c r="R34" i="4"/>
  <c r="S34" i="4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1" i="4"/>
  <c r="R51" i="4"/>
  <c r="S51" i="4" s="1"/>
  <c r="P55" i="4"/>
  <c r="N55" i="4"/>
  <c r="O55" i="4" s="1"/>
  <c r="T59" i="4"/>
  <c r="R59" i="4"/>
  <c r="S59" i="4" s="1"/>
  <c r="J26" i="4"/>
  <c r="K26" i="4" s="1"/>
  <c r="L26" i="4"/>
  <c r="P38" i="4"/>
  <c r="N38" i="4"/>
  <c r="O38" i="4" s="1"/>
  <c r="L50" i="4"/>
  <c r="J50" i="4"/>
  <c r="K50" i="4"/>
  <c r="P58" i="4"/>
  <c r="N58" i="4"/>
  <c r="O58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2" i="4"/>
  <c r="O52" i="4" s="1"/>
  <c r="P52" i="4"/>
  <c r="L56" i="4"/>
  <c r="J56" i="4"/>
  <c r="K56" i="4" s="1"/>
  <c r="P14" i="4"/>
  <c r="N14" i="4"/>
  <c r="O14" i="4" s="1"/>
  <c r="P30" i="4"/>
  <c r="N30" i="4"/>
  <c r="O30" i="4" s="1"/>
  <c r="P54" i="4"/>
  <c r="N54" i="4"/>
  <c r="O54" i="4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49" i="4"/>
  <c r="N49" i="4"/>
  <c r="O49" i="4" s="1"/>
  <c r="P18" i="4"/>
  <c r="N18" i="4"/>
  <c r="O18" i="4"/>
  <c r="T18" i="4"/>
  <c r="R18" i="4"/>
  <c r="S18" i="4" s="1"/>
  <c r="L38" i="4"/>
  <c r="J38" i="4"/>
  <c r="K38" i="4" s="1"/>
  <c r="J58" i="4"/>
  <c r="K58" i="4" s="1"/>
  <c r="L58" i="4"/>
  <c r="P20" i="4"/>
  <c r="N20" i="4"/>
  <c r="O20" i="4" s="1"/>
  <c r="T32" i="4"/>
  <c r="R32" i="4"/>
  <c r="S32" i="4" s="1"/>
  <c r="L36" i="4"/>
  <c r="J36" i="4"/>
  <c r="K36" i="4" s="1"/>
  <c r="R48" i="4"/>
  <c r="S48" i="4" s="1"/>
  <c r="T48" i="4"/>
  <c r="L52" i="4"/>
  <c r="J52" i="4"/>
  <c r="K52" i="4" s="1"/>
  <c r="N60" i="4"/>
  <c r="O60" i="4" s="1"/>
  <c r="P60" i="4"/>
  <c r="P41" i="4"/>
  <c r="N41" i="4"/>
  <c r="O41" i="4" s="1"/>
  <c r="L53" i="4"/>
  <c r="J53" i="4"/>
  <c r="K53" i="4" s="1"/>
  <c r="T53" i="4"/>
  <c r="R53" i="4"/>
  <c r="S53" i="4" s="1"/>
  <c r="J14" i="4"/>
  <c r="L14" i="4"/>
  <c r="K14" i="4"/>
  <c r="T42" i="4"/>
  <c r="R42" i="4"/>
  <c r="S42" i="4" s="1"/>
  <c r="L54" i="4"/>
  <c r="J54" i="4"/>
  <c r="K54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7" i="4"/>
  <c r="N57" i="4"/>
  <c r="O57" i="4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5" i="4"/>
  <c r="R55" i="4"/>
  <c r="S55" i="4" s="1"/>
  <c r="L49" i="4"/>
  <c r="J49" i="4"/>
  <c r="K49" i="4" s="1"/>
  <c r="L18" i="4"/>
  <c r="J18" i="4"/>
  <c r="K18" i="4" s="1"/>
  <c r="T50" i="4"/>
  <c r="R50" i="4"/>
  <c r="S50" i="4" s="1"/>
  <c r="T58" i="4"/>
  <c r="R58" i="4"/>
  <c r="S58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8" i="4"/>
  <c r="J48" i="4"/>
  <c r="K48" i="4" s="1"/>
  <c r="T56" i="4"/>
  <c r="R56" i="4"/>
  <c r="S56" i="4" s="1"/>
  <c r="T60" i="4"/>
  <c r="R60" i="4"/>
  <c r="S60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1" i="4"/>
  <c r="J51" i="4"/>
  <c r="K51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1" i="4"/>
  <c r="N51" i="4"/>
  <c r="O51" i="4" s="1"/>
  <c r="L55" i="4"/>
  <c r="J55" i="4"/>
  <c r="K55" i="4" s="1"/>
  <c r="P59" i="4"/>
  <c r="O59" i="4"/>
  <c r="N59" i="4"/>
  <c r="L37" i="4"/>
  <c r="J37" i="4"/>
  <c r="K37" i="4" s="1"/>
  <c r="P26" i="4"/>
  <c r="N26" i="4"/>
  <c r="O26" i="4"/>
  <c r="T38" i="4"/>
  <c r="R38" i="4"/>
  <c r="S38" i="4" s="1"/>
  <c r="P50" i="4"/>
  <c r="N50" i="4"/>
  <c r="O50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8" i="4"/>
  <c r="O48" i="4" s="1"/>
  <c r="P48" i="4"/>
  <c r="R52" i="4"/>
  <c r="S52" i="4" s="1"/>
  <c r="T52" i="4"/>
  <c r="P56" i="4"/>
  <c r="N56" i="4"/>
  <c r="O56" i="4" s="1"/>
  <c r="L60" i="4"/>
  <c r="J60" i="4"/>
  <c r="K60" i="4" s="1"/>
  <c r="T14" i="4"/>
  <c r="R14" i="4"/>
  <c r="S14" i="4" s="1"/>
  <c r="J30" i="4"/>
  <c r="K30" i="4" s="1"/>
  <c r="L30" i="4"/>
  <c r="P42" i="4"/>
  <c r="N42" i="4"/>
  <c r="O42" i="4" s="1"/>
  <c r="T54" i="4"/>
  <c r="R54" i="4"/>
  <c r="S54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49" i="8"/>
  <c r="O21" i="8"/>
  <c r="N16" i="8"/>
  <c r="O55" i="8"/>
  <c r="O47" i="8"/>
  <c r="O27" i="8"/>
  <c r="O19" i="8"/>
  <c r="N17" i="8"/>
  <c r="N13" i="8"/>
  <c r="O45" i="8"/>
  <c r="O58" i="8"/>
  <c r="O54" i="8"/>
  <c r="O50" i="8"/>
  <c r="O46" i="8"/>
  <c r="N45" i="8"/>
  <c r="O28" i="8"/>
  <c r="O24" i="8"/>
  <c r="O20" i="8"/>
  <c r="M18" i="8"/>
  <c r="M14" i="8"/>
  <c r="O60" i="8"/>
  <c r="O56" i="8"/>
  <c r="O52" i="8"/>
  <c r="O48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6" i="6" l="1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M60" i="5" l="1"/>
  <c r="P60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8" i="5"/>
  <c r="P48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P27" i="5"/>
  <c r="M27" i="5"/>
  <c r="M26" i="5"/>
  <c r="P26" i="5" s="1"/>
  <c r="P25" i="5"/>
  <c r="M25" i="5"/>
  <c r="M24" i="5"/>
  <c r="P24" i="5" s="1"/>
  <c r="P23" i="5"/>
  <c r="M23" i="5"/>
  <c r="M22" i="5"/>
  <c r="P22" i="5" s="1"/>
  <c r="P21" i="5"/>
  <c r="M21" i="5"/>
  <c r="M20" i="5"/>
  <c r="P20" i="5" s="1"/>
  <c r="P19" i="5"/>
  <c r="M19" i="5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<sst xmlns="http://schemas.openxmlformats.org/spreadsheetml/2006/main" count="349" uniqueCount="100">
  <si>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</si>
  <si>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</si>
  <si>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</si>
  <si>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</si>
  <si>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</si>
  <si>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</si>
  <si>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</si>
  <si>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</si>
  <si>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</si>
  <si>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</si>
  <si>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</si>
  <si>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</si>
  <si>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</si>
  <si>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</si>
  <si>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</si>
  <si>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</si>
  <si>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</si>
  <si>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</si>
  <si>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</si>
  <si>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</si>
  <si>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</si>
  <si>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</si>
  <si>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</si>
  <si>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</si>
  <si>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</si>
  <si>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</si>
  <si>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</si>
  <si>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</si>
  <si>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</si>
  <si>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</si>
  <si>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</si>
  <si>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</si>
  <si>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 II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</si>
  <si>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</si>
  <si>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</si>
  <si>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</si>
  <si>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</si>
  <si>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</si>
  <si>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</si>
  <si>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</si>
  <si>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</si>
  <si>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</si>
  <si>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</si>
  <si>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</si>
  <si>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</si>
  <si>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</si>
  <si>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</si>
  <si>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</si>
  <si>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</si>
  <si>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</si>
  <si>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</si>
  <si>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</si>
  <si>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</si>
  <si>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</si>
  <si>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</si>
  <si>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</si>
  <si>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</si>
  <si>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</si>
  <si>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</si>
  <si>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</si>
  <si>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</si>
  <si>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Ton I</t>
    </r>
    <r>
      <rPr>
        <vertAlign val="superscript"/>
        <sz val="12"/>
        <rFont val="Arial"/>
        <family val="2"/>
      </rPr>
      <t xml:space="preserve"> 4)</t>
    </r>
  </si>
  <si>
    <r>
      <t xml:space="preserve">Medienfachkraft </t>
    </r>
    <r>
      <rPr>
        <vertAlign val="superscript"/>
        <sz val="12"/>
        <rFont val="Arial"/>
        <family val="2"/>
      </rPr>
      <t>5)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</si>
  <si>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</si>
  <si>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</si>
  <si>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</si>
  <si>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</si>
  <si>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Voraussetzung für die Einreihung in die Verwendungsgruppe Tonmeister I ist eine mindestens 15-jährige Praxis als Tonmeister II 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</si>
  <si>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>nur bei Wirtschafts-, Image- und Bildungsfilmen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</si>
  <si>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Filmwirtschaft</t>
    </r>
  </si>
  <si>
    <t xml:space="preserve">   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</si>
  <si>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</si>
  <si>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</si>
  <si>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</si>
  <si>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</si>
  <si>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 xml:space="preserve">In die gelbe Spalte ist die Gage einzutragen. Die rechten Spalten zeigen sodann die Detaillierungen (SZ, UEL ua). </t>
  </si>
  <si>
    <t xml:space="preserve">In die gelbe Spalte ist die Gage einzutragen. Die linken Spalten zeigen sodann die Detaillierungen (SZ, UEL ua). 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</si>
  <si>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</si>
  <si>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</si>
  <si>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</si>
  <si>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</si>
  <si>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</si>
  <si>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</si>
  <si>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 xml:space="preserve">    verrichten oder die in Betrieben der Filmwirtschaft zur Feststellung ihrer beruflichen Eignung in Aufgabengebieten des Filmschaffens eingesetzt werden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</si>
  <si>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</si>
  <si>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</si>
  <si>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</si>
  <si>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</si>
  <si>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</si>
  <si>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</si>
  <si>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</si>
  <si>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</si>
  <si>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</t>
    </r>
  </si>
  <si>
    <r>
      <rPr>
        <b/>
        <sz val="12"/>
        <rFont val="Arial"/>
        <family val="2"/>
      </rPr>
      <t>In der gelben Spalte ist die Wochenpauschale (inkl SZ, UEL) einzutragen, die linke Spalte zeigt sodann die Wochengage</t>
    </r>
    <r>
      <rPr>
        <sz val="12"/>
        <rFont val="Arial"/>
        <family val="2"/>
      </rPr>
      <t>.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</si>
  <si>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 sowie Werbefilme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</si>
  <si>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</t>
    </r>
  </si>
  <si>
    <t xml:space="preserve">    Betrieben der Filmwirtschaft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</si>
  <si>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2021</t>
    </r>
  </si>
  <si>
    <t>Berechnung der Grundgage (Wochengage) bei Wochenpauschalgagen lt § 7 KollV (2021)</t>
  </si>
  <si>
    <t>Continuity/Script (Script Supervisor)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</si>
</sst>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6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 wrapText="1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3" fontId="20" fillId="3" borderId="22" xfId="2" applyFont="1" applyFill="1" applyBorder="1" applyAlignment="1">
      <alignment horizontal="right" vertical="center"/>
    </xf>
    <xf numFmtId="4" fontId="7" fillId="0" borderId="37" xfId="0" applyNumberFormat="1" applyFont="1" applyFill="1" applyBorder="1" applyAlignment="1" applyProtection="1">
      <alignment horizontal="right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3" fontId="20" fillId="3" borderId="20" xfId="2" applyFont="1" applyFill="1" applyBorder="1" applyAlignment="1">
      <alignment horizontal="right" vertical="center" indent="4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6" fontId="6" fillId="0" borderId="39" xfId="1" applyNumberFormat="1" applyFont="1" applyBorder="1" applyAlignment="1" applyProtection="1">
      <alignment horizontal="center" vertical="center"/>
    </xf>
    <xf numFmtId="4" fontId="22" fillId="0" borderId="39" xfId="0" applyNumberFormat="1" applyFont="1" applyBorder="1" applyAlignment="1" applyProtection="1">
      <alignment horizontal="center"/>
    </xf>
    <xf numFmtId="4" fontId="23" fillId="0" borderId="40" xfId="1" applyNumberFormat="1" applyFont="1" applyFill="1" applyBorder="1" applyAlignment="1" applyProtection="1">
      <alignment horizontal="center" vertical="center"/>
    </xf>
    <xf numFmtId="4" fontId="24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2" fillId="0" borderId="10" xfId="0" applyNumberFormat="1" applyFont="1" applyBorder="1" applyAlignment="1" applyProtection="1">
      <alignment horizontal="center"/>
    </xf>
    <xf numFmtId="4" fontId="23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5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6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1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  <xf numFmtId="0" fontId="8" fillId="0" borderId="0" xfId="0" applyFont="1" applyFill="1" applyAlignment="1">
      <alignment wrapText="1"/>
    </xf>
  </cellXfs>
  <cellStyles count="3">
    <cellStyle name="Komma" xfId="2" builtinId="3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3:B15"/>
  <sheetViews>
    <sheetView showGridLines="0" showRowColHeaders="0" tabSelected="1" workbookViewId="0"/>
  </sheetViews>
  <sheetFormatPr baseColWidth="10" defaultRowHeight="13.5" x14ac:dyDescent="0.3"/>
  <cols>
    <col min="2" max="2" width="33.4609375" customWidth="1"/>
    <col min="3" max="3" width="11" customWidth="1"/>
  </cols>
  <sheetData>
    <row r="3" spans="2:2" ht="20" x14ac:dyDescent="0.4">
      <c r="B3" s="97" t="s">
        <v>84</v>
      </c>
    </row>
    <row r="6" spans="2:2" ht="39" customHeight="1" x14ac:dyDescent="0.3"/>
    <row r="9" spans="2:2" ht="37.5" customHeight="1" x14ac:dyDescent="0.3"/>
    <row r="12" spans="2:2" ht="39.75" customHeight="1" x14ac:dyDescent="0.3"/>
    <row r="15" spans="2:2" ht="39.75" customHeight="1" x14ac:dyDescent="0.3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showGridLines="0" showRowColHeaders="0" topLeftCell="A10" zoomScaleNormal="100" workbookViewId="0">
      <pane xSplit="5" topLeftCell="F1" activePane="topRight" state="frozen"/>
      <selection pane="topRight" activeCell="B26" sqref="B26"/>
    </sheetView>
  </sheetViews>
  <sheetFormatPr baseColWidth="10" defaultColWidth="11" defaultRowHeight="15.5" x14ac:dyDescent="0.3"/>
  <cols>
    <col min="1" max="1" width="5.84375" style="34" customWidth="1"/>
    <col min="2" max="2" width="46.23046875" style="1" customWidth="1"/>
    <col min="3" max="4" width="17.3828125" style="1" customWidth="1"/>
    <col min="5" max="5" width="19.765625" style="23" hidden="1" customWidth="1"/>
    <col min="6" max="12" width="14.15234375" style="23" customWidth="1"/>
    <col min="13" max="13" width="14.15234375" style="1" customWidth="1"/>
    <col min="14" max="15" width="14.15234375" style="40" customWidth="1"/>
    <col min="16" max="17" width="14.15234375" style="1" customWidth="1"/>
    <col min="18" max="19" width="14.15234375" style="40" customWidth="1"/>
    <col min="20" max="23" width="14.15234375" style="1" customWidth="1"/>
    <col min="24" max="24" width="17.4609375" style="1" customWidth="1"/>
    <col min="25" max="16384" width="11" style="1"/>
  </cols>
  <sheetData>
    <row r="1" spans="2:24" s="3" customFormat="1" x14ac:dyDescent="0.3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8" x14ac:dyDescent="0.3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pans="2:24" x14ac:dyDescent="0.3">
      <c r="B3" s="181" t="s">
        <v>97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2:24" x14ac:dyDescent="0.3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</row>
    <row r="5" spans="2:24" ht="16" thickBot="1" x14ac:dyDescent="0.35"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4"/>
    </row>
    <row r="6" spans="2:24" x14ac:dyDescent="0.3">
      <c r="B6" s="35"/>
      <c r="C6" s="36"/>
      <c r="D6" s="166"/>
      <c r="E6" s="178" t="s">
        <v>4</v>
      </c>
      <c r="F6" s="190" t="s">
        <v>4</v>
      </c>
      <c r="G6" s="191"/>
      <c r="H6" s="192"/>
      <c r="I6" s="188" t="s">
        <v>88</v>
      </c>
      <c r="J6" s="173"/>
      <c r="K6" s="173"/>
      <c r="L6" s="174"/>
      <c r="M6" s="173" t="s">
        <v>8</v>
      </c>
      <c r="N6" s="173"/>
      <c r="O6" s="173"/>
      <c r="P6" s="173"/>
      <c r="Q6" s="173"/>
      <c r="R6" s="173"/>
      <c r="S6" s="173"/>
      <c r="T6" s="186"/>
      <c r="U6" s="172" t="s">
        <v>9</v>
      </c>
      <c r="V6" s="173"/>
      <c r="W6" s="174"/>
      <c r="X6" s="5"/>
    </row>
    <row r="7" spans="2:24" x14ac:dyDescent="0.3">
      <c r="B7" s="10"/>
      <c r="C7" s="37"/>
      <c r="D7" s="167"/>
      <c r="E7" s="179"/>
      <c r="F7" s="193"/>
      <c r="G7" s="194"/>
      <c r="H7" s="195"/>
      <c r="I7" s="189"/>
      <c r="J7" s="176"/>
      <c r="K7" s="176"/>
      <c r="L7" s="177"/>
      <c r="M7" s="176"/>
      <c r="N7" s="176"/>
      <c r="O7" s="176"/>
      <c r="P7" s="176"/>
      <c r="Q7" s="176"/>
      <c r="R7" s="176"/>
      <c r="S7" s="176"/>
      <c r="T7" s="187"/>
      <c r="U7" s="175"/>
      <c r="V7" s="176"/>
      <c r="W7" s="177"/>
      <c r="X7" s="5"/>
    </row>
    <row r="8" spans="2:24" x14ac:dyDescent="0.3">
      <c r="B8" s="10"/>
      <c r="C8" s="39" t="s">
        <v>91</v>
      </c>
      <c r="D8" s="61" t="s">
        <v>41</v>
      </c>
      <c r="E8" s="119" t="s">
        <v>10</v>
      </c>
      <c r="F8" s="125" t="s">
        <v>10</v>
      </c>
      <c r="G8" s="6" t="s">
        <v>10</v>
      </c>
      <c r="H8" s="45" t="s">
        <v>10</v>
      </c>
      <c r="I8" s="118" t="s">
        <v>16</v>
      </c>
      <c r="J8" s="7" t="s">
        <v>16</v>
      </c>
      <c r="K8" s="7" t="s">
        <v>16</v>
      </c>
      <c r="L8" s="47" t="s">
        <v>16</v>
      </c>
      <c r="M8" s="183" t="s">
        <v>14</v>
      </c>
      <c r="N8" s="183"/>
      <c r="O8" s="183"/>
      <c r="P8" s="184"/>
      <c r="Q8" s="185" t="s">
        <v>15</v>
      </c>
      <c r="R8" s="183"/>
      <c r="S8" s="183"/>
      <c r="T8" s="184"/>
      <c r="U8" s="8"/>
      <c r="V8" s="8" t="s">
        <v>6</v>
      </c>
      <c r="W8" s="9" t="s">
        <v>7</v>
      </c>
      <c r="X8" s="13"/>
    </row>
    <row r="9" spans="2:24" x14ac:dyDescent="0.3">
      <c r="B9" s="10"/>
      <c r="C9" s="39" t="s">
        <v>4</v>
      </c>
      <c r="D9" s="61" t="s">
        <v>4</v>
      </c>
      <c r="E9" s="120" t="s">
        <v>85</v>
      </c>
      <c r="F9" s="46" t="s">
        <v>73</v>
      </c>
      <c r="G9" s="7" t="s">
        <v>74</v>
      </c>
      <c r="H9" s="47" t="s">
        <v>11</v>
      </c>
      <c r="I9" s="118" t="s">
        <v>86</v>
      </c>
      <c r="J9" s="7" t="s">
        <v>73</v>
      </c>
      <c r="K9" s="7" t="s">
        <v>74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3">
      <c r="B10" s="10"/>
      <c r="C10" s="39" t="s">
        <v>72</v>
      </c>
      <c r="D10" s="167"/>
      <c r="E10" s="121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73</v>
      </c>
      <c r="O10" s="7" t="s">
        <v>74</v>
      </c>
      <c r="P10" s="47" t="s">
        <v>11</v>
      </c>
      <c r="Q10" s="17" t="s">
        <v>8</v>
      </c>
      <c r="R10" s="7" t="s">
        <v>73</v>
      </c>
      <c r="S10" s="7" t="s">
        <v>74</v>
      </c>
      <c r="T10" s="7" t="s">
        <v>11</v>
      </c>
      <c r="U10" s="17"/>
      <c r="V10" s="17" t="s">
        <v>40</v>
      </c>
      <c r="W10" s="18" t="s">
        <v>40</v>
      </c>
      <c r="X10" s="13"/>
    </row>
    <row r="11" spans="2:24" x14ac:dyDescent="0.3">
      <c r="B11" s="10"/>
      <c r="C11" s="38"/>
      <c r="D11" s="168"/>
      <c r="E11" s="122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3">
      <c r="B12" s="2" t="s">
        <v>43</v>
      </c>
      <c r="C12" s="169">
        <v>0</v>
      </c>
      <c r="D12" s="161">
        <v>0</v>
      </c>
      <c r="E12" s="123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3">
      <c r="B13" s="2" t="s">
        <v>27</v>
      </c>
      <c r="C13" s="169">
        <v>1000.347725</v>
      </c>
      <c r="D13" s="161">
        <v>0</v>
      </c>
      <c r="E13" s="123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3">
      <c r="B14" s="2" t="s">
        <v>52</v>
      </c>
      <c r="C14" s="169">
        <v>1741.1863499999999</v>
      </c>
      <c r="D14" s="161">
        <v>0</v>
      </c>
      <c r="E14" s="123">
        <f t="shared" ref="E14:E60" si="16">D14</f>
        <v>0</v>
      </c>
      <c r="F14" s="49">
        <f t="shared" ref="F14:F60" si="17">D14/6</f>
        <v>0</v>
      </c>
      <c r="G14" s="21">
        <f t="shared" ref="G14:G60" si="18">(D14+F14)*10.41%</f>
        <v>0</v>
      </c>
      <c r="H14" s="22">
        <f t="shared" ref="H14:H60" si="19">D14*1.2881166</f>
        <v>0</v>
      </c>
      <c r="I14" s="49">
        <f t="shared" ref="I14:I60" si="20">E14*1.385</f>
        <v>0</v>
      </c>
      <c r="J14" s="21">
        <f t="shared" ref="J14:J60" si="21">I14/6</f>
        <v>0</v>
      </c>
      <c r="K14" s="21">
        <f t="shared" ref="K14:K60" si="22">(I14+J14)*10.41%</f>
        <v>0</v>
      </c>
      <c r="L14" s="22">
        <f t="shared" ref="L14:L60" si="23">I14*1.2881166</f>
        <v>0</v>
      </c>
      <c r="M14" s="42">
        <f t="shared" ref="M14:M60" si="24">E14/4</f>
        <v>0</v>
      </c>
      <c r="N14" s="21">
        <f t="shared" ref="N14:N60" si="25">M14/6</f>
        <v>0</v>
      </c>
      <c r="O14" s="21">
        <f t="shared" ref="O14:O60" si="26">(M14+N14)*10.41%</f>
        <v>0</v>
      </c>
      <c r="P14" s="22">
        <f t="shared" ref="P14:P60" si="27">M14*1.2881166</f>
        <v>0</v>
      </c>
      <c r="Q14" s="42">
        <f t="shared" ref="Q14:Q60" si="28">E14/5</f>
        <v>0</v>
      </c>
      <c r="R14" s="21">
        <f t="shared" ref="R14:R60" si="29">Q14/6</f>
        <v>0</v>
      </c>
      <c r="S14" s="21">
        <f t="shared" ref="S14:S60" si="30">(Q14+R14)*10.41%</f>
        <v>0</v>
      </c>
      <c r="T14" s="21">
        <f t="shared" ref="T14:T60" si="31">Q14*1.2881166</f>
        <v>0</v>
      </c>
      <c r="U14" s="21">
        <f t="shared" ref="U14:U60" si="32">E14*4.33*0.6</f>
        <v>0</v>
      </c>
      <c r="V14" s="21">
        <f t="shared" ref="V14:V60" si="33">E14*4.33*0.65</f>
        <v>0</v>
      </c>
      <c r="W14" s="22">
        <f t="shared" ref="W14:W60" si="34">E14*4.33*0.7</f>
        <v>0</v>
      </c>
      <c r="X14" s="23"/>
    </row>
    <row r="15" spans="2:24" ht="22.5" customHeight="1" x14ac:dyDescent="0.3">
      <c r="B15" s="2" t="s">
        <v>53</v>
      </c>
      <c r="C15" s="169">
        <v>1064.4235450000001</v>
      </c>
      <c r="D15" s="161">
        <v>0</v>
      </c>
      <c r="E15" s="123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3">
      <c r="B16" s="2" t="s">
        <v>54</v>
      </c>
      <c r="C16" s="169">
        <v>1656.0900899999999</v>
      </c>
      <c r="D16" s="161">
        <v>0</v>
      </c>
      <c r="E16" s="123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3">
      <c r="B17" s="2" t="s">
        <v>55</v>
      </c>
      <c r="C17" s="169">
        <v>1047.887195</v>
      </c>
      <c r="D17" s="161">
        <v>0</v>
      </c>
      <c r="E17" s="123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3">
      <c r="B18" s="2" t="s">
        <v>56</v>
      </c>
      <c r="C18" s="169">
        <v>976.57799</v>
      </c>
      <c r="D18" s="161">
        <v>0</v>
      </c>
      <c r="E18" s="123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3">
      <c r="B19" s="31" t="s">
        <v>57</v>
      </c>
      <c r="C19" s="169">
        <v>886.52082499999995</v>
      </c>
      <c r="D19" s="161">
        <v>0</v>
      </c>
      <c r="E19" s="123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3">
      <c r="B20" s="2" t="s">
        <v>38</v>
      </c>
      <c r="C20" s="169">
        <v>789.37230499999998</v>
      </c>
      <c r="D20" s="161">
        <v>0</v>
      </c>
      <c r="E20" s="123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3">
      <c r="B21" s="2" t="s">
        <v>28</v>
      </c>
      <c r="C21" s="169">
        <v>956.94741499999998</v>
      </c>
      <c r="D21" s="161">
        <v>0</v>
      </c>
      <c r="E21" s="123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3">
      <c r="B22" s="2" t="s">
        <v>42</v>
      </c>
      <c r="C22" s="169">
        <v>0</v>
      </c>
      <c r="D22" s="161">
        <v>0</v>
      </c>
      <c r="E22" s="123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3">
      <c r="B23" s="2" t="s">
        <v>29</v>
      </c>
      <c r="C23" s="169">
        <v>1019.9783</v>
      </c>
      <c r="D23" s="161">
        <v>0</v>
      </c>
      <c r="E23" s="123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3">
      <c r="B24" s="2" t="s">
        <v>30</v>
      </c>
      <c r="C24" s="169">
        <v>617.69861500000002</v>
      </c>
      <c r="D24" s="161">
        <v>0</v>
      </c>
      <c r="E24" s="123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3">
      <c r="B25" s="2" t="s">
        <v>99</v>
      </c>
      <c r="C25" s="169">
        <v>705.44272000000001</v>
      </c>
      <c r="D25" s="161">
        <v>0</v>
      </c>
      <c r="E25" s="123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3">
      <c r="B26" s="2" t="s">
        <v>1</v>
      </c>
      <c r="C26" s="169">
        <v>1724.9239149999999</v>
      </c>
      <c r="D26" s="161">
        <v>0</v>
      </c>
      <c r="E26" s="123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3">
      <c r="B27" s="2" t="s">
        <v>58</v>
      </c>
      <c r="C27" s="169">
        <v>2428.6521299999999</v>
      </c>
      <c r="D27" s="161">
        <v>0</v>
      </c>
      <c r="E27" s="123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3">
      <c r="B28" s="2" t="s">
        <v>59</v>
      </c>
      <c r="C28" s="169">
        <v>1771.1546799999999</v>
      </c>
      <c r="D28" s="161">
        <v>0</v>
      </c>
      <c r="E28" s="123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3">
      <c r="B29" s="2" t="s">
        <v>60</v>
      </c>
      <c r="C29" s="169">
        <v>1338.237095</v>
      </c>
      <c r="D29" s="161">
        <v>0</v>
      </c>
      <c r="E29" s="123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3">
      <c r="B30" s="2" t="s">
        <v>48</v>
      </c>
      <c r="C30" s="169">
        <v>1000.347725</v>
      </c>
      <c r="D30" s="161">
        <v>0</v>
      </c>
      <c r="E30" s="123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3">
      <c r="B31" s="2" t="s">
        <v>25</v>
      </c>
      <c r="C31" s="169">
        <v>976.57799</v>
      </c>
      <c r="D31" s="161">
        <v>0</v>
      </c>
      <c r="E31" s="123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3">
      <c r="B32" s="2" t="s">
        <v>26</v>
      </c>
      <c r="C32" s="169">
        <v>743.61835499999995</v>
      </c>
      <c r="D32" s="161">
        <v>0</v>
      </c>
      <c r="E32" s="123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3">
      <c r="B33" s="2" t="s">
        <v>49</v>
      </c>
      <c r="C33" s="169">
        <v>1000.347725</v>
      </c>
      <c r="D33" s="161">
        <v>0</v>
      </c>
      <c r="E33" s="123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3">
      <c r="B34" s="2" t="s">
        <v>50</v>
      </c>
      <c r="C34" s="169">
        <v>902.74267999999995</v>
      </c>
      <c r="D34" s="161">
        <v>0</v>
      </c>
      <c r="E34" s="123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3">
      <c r="B35" s="2" t="s">
        <v>20</v>
      </c>
      <c r="C35" s="169">
        <v>725.93561999999986</v>
      </c>
      <c r="D35" s="161">
        <v>0</v>
      </c>
      <c r="E35" s="123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3">
      <c r="B36" s="2" t="s">
        <v>24</v>
      </c>
      <c r="C36" s="169">
        <v>871.61781999999994</v>
      </c>
      <c r="D36" s="161">
        <v>0</v>
      </c>
      <c r="E36" s="123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" customHeight="1" x14ac:dyDescent="0.3">
      <c r="A37" s="34"/>
      <c r="B37" s="2" t="s">
        <v>2</v>
      </c>
      <c r="C37" s="169">
        <v>871.61781999999994</v>
      </c>
      <c r="D37" s="161">
        <v>0</v>
      </c>
      <c r="E37" s="123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" customHeight="1" x14ac:dyDescent="0.3">
      <c r="A38" s="34"/>
      <c r="B38" s="2" t="s">
        <v>17</v>
      </c>
      <c r="C38" s="169">
        <v>610.1304449999999</v>
      </c>
      <c r="D38" s="161">
        <v>0</v>
      </c>
      <c r="E38" s="123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" customHeight="1" x14ac:dyDescent="0.3">
      <c r="A39" s="34"/>
      <c r="B39" s="2" t="s">
        <v>51</v>
      </c>
      <c r="C39" s="169">
        <v>1064.4235450000001</v>
      </c>
      <c r="D39" s="161">
        <v>0</v>
      </c>
      <c r="E39" s="123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" customHeight="1" x14ac:dyDescent="0.3">
      <c r="A40" s="34"/>
      <c r="B40" s="2" t="s">
        <v>44</v>
      </c>
      <c r="C40" s="169">
        <v>694.76003500000002</v>
      </c>
      <c r="D40" s="161">
        <v>0</v>
      </c>
      <c r="E40" s="123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3">
      <c r="B41" s="2" t="s">
        <v>45</v>
      </c>
      <c r="C41" s="169">
        <v>798.3201949999999</v>
      </c>
      <c r="D41" s="161">
        <v>0</v>
      </c>
      <c r="E41" s="123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3">
      <c r="B42" s="2" t="s">
        <v>46</v>
      </c>
      <c r="C42" s="169">
        <v>1064.4235450000001</v>
      </c>
      <c r="D42" s="161">
        <v>0</v>
      </c>
      <c r="E42" s="123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3">
      <c r="B43" s="2" t="s">
        <v>23</v>
      </c>
      <c r="C43" s="169">
        <v>876.74104499999999</v>
      </c>
      <c r="D43" s="161">
        <v>0</v>
      </c>
      <c r="E43" s="123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3">
      <c r="B44" s="2" t="s">
        <v>39</v>
      </c>
      <c r="C44" s="169">
        <v>811.21640467224131</v>
      </c>
      <c r="D44" s="161">
        <v>0</v>
      </c>
      <c r="E44" s="123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3">
      <c r="B45" s="2" t="s">
        <v>22</v>
      </c>
      <c r="C45" s="169">
        <v>1147.5516749999999</v>
      </c>
      <c r="D45" s="161">
        <v>0</v>
      </c>
      <c r="E45" s="123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3">
      <c r="B46" s="2" t="s">
        <v>18</v>
      </c>
      <c r="C46" s="169">
        <v>803.28109999999992</v>
      </c>
      <c r="D46" s="161">
        <v>0</v>
      </c>
      <c r="E46" s="123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3">
      <c r="B47" s="2" t="s">
        <v>3</v>
      </c>
      <c r="C47" s="169">
        <v>684.18894499999999</v>
      </c>
      <c r="D47" s="161">
        <v>0</v>
      </c>
      <c r="E47" s="123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ht="22.5" customHeight="1" x14ac:dyDescent="0.3">
      <c r="B48" s="2" t="s">
        <v>31</v>
      </c>
      <c r="C48" s="169">
        <v>1064.4235450000001</v>
      </c>
      <c r="D48" s="161">
        <v>0</v>
      </c>
      <c r="E48" s="123">
        <f t="shared" si="16"/>
        <v>0</v>
      </c>
      <c r="F48" s="49">
        <f t="shared" si="17"/>
        <v>0</v>
      </c>
      <c r="G48" s="21">
        <f t="shared" si="18"/>
        <v>0</v>
      </c>
      <c r="H48" s="22">
        <f t="shared" si="19"/>
        <v>0</v>
      </c>
      <c r="I48" s="49">
        <f t="shared" si="20"/>
        <v>0</v>
      </c>
      <c r="J48" s="21">
        <f t="shared" si="21"/>
        <v>0</v>
      </c>
      <c r="K48" s="21">
        <f t="shared" si="22"/>
        <v>0</v>
      </c>
      <c r="L48" s="22">
        <f t="shared" si="23"/>
        <v>0</v>
      </c>
      <c r="M48" s="42">
        <f t="shared" si="24"/>
        <v>0</v>
      </c>
      <c r="N48" s="21">
        <f t="shared" si="25"/>
        <v>0</v>
      </c>
      <c r="O48" s="21">
        <f t="shared" si="26"/>
        <v>0</v>
      </c>
      <c r="P48" s="22">
        <f t="shared" si="27"/>
        <v>0</v>
      </c>
      <c r="Q48" s="42">
        <f t="shared" si="28"/>
        <v>0</v>
      </c>
      <c r="R48" s="21">
        <f t="shared" si="29"/>
        <v>0</v>
      </c>
      <c r="S48" s="21">
        <f t="shared" si="30"/>
        <v>0</v>
      </c>
      <c r="T48" s="21">
        <f t="shared" si="31"/>
        <v>0</v>
      </c>
      <c r="U48" s="21">
        <f t="shared" si="32"/>
        <v>0</v>
      </c>
      <c r="V48" s="21">
        <f t="shared" si="33"/>
        <v>0</v>
      </c>
      <c r="W48" s="22">
        <f t="shared" si="34"/>
        <v>0</v>
      </c>
      <c r="X48" s="23"/>
    </row>
    <row r="49" spans="1:24" ht="22.5" customHeight="1" x14ac:dyDescent="0.3">
      <c r="B49" s="2" t="s">
        <v>21</v>
      </c>
      <c r="C49" s="169">
        <v>534.68207999999993</v>
      </c>
      <c r="D49" s="161">
        <v>0</v>
      </c>
      <c r="E49" s="123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3">
      <c r="B50" s="2" t="s">
        <v>61</v>
      </c>
      <c r="C50" s="169">
        <v>1485.5526399999999</v>
      </c>
      <c r="D50" s="161">
        <v>0</v>
      </c>
      <c r="E50" s="123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3">
      <c r="B51" s="2" t="s">
        <v>32</v>
      </c>
      <c r="C51" s="169">
        <v>1183.505555</v>
      </c>
      <c r="D51" s="161">
        <v>0</v>
      </c>
      <c r="E51" s="123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3">
      <c r="B52" s="2" t="s">
        <v>33</v>
      </c>
      <c r="C52" s="169">
        <v>934.20232499999997</v>
      </c>
      <c r="D52" s="161">
        <v>0</v>
      </c>
      <c r="E52" s="123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3">
      <c r="B53" s="2" t="s">
        <v>35</v>
      </c>
      <c r="C53" s="169">
        <v>1197.06942</v>
      </c>
      <c r="D53" s="161">
        <v>0</v>
      </c>
      <c r="E53" s="123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3">
      <c r="B54" s="2" t="s">
        <v>34</v>
      </c>
      <c r="C54" s="169">
        <v>898.57308499999999</v>
      </c>
      <c r="D54" s="161">
        <v>0</v>
      </c>
      <c r="E54" s="123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3">
      <c r="B55" s="2" t="s">
        <v>37</v>
      </c>
      <c r="C55" s="169">
        <v>891.2991199999999</v>
      </c>
      <c r="D55" s="161">
        <v>0</v>
      </c>
      <c r="E55" s="123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3">
      <c r="B56" s="2" t="s">
        <v>36</v>
      </c>
      <c r="C56" s="169">
        <v>621.80733999999995</v>
      </c>
      <c r="D56" s="161">
        <v>0</v>
      </c>
      <c r="E56" s="123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3">
      <c r="B57" s="2" t="s">
        <v>19</v>
      </c>
      <c r="C57" s="169">
        <v>457.06268499999993</v>
      </c>
      <c r="D57" s="161">
        <v>0</v>
      </c>
      <c r="E57" s="123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s="30" customFormat="1" ht="22.5" customHeight="1" x14ac:dyDescent="0.3">
      <c r="A58" s="34"/>
      <c r="B58" s="2" t="s">
        <v>62</v>
      </c>
      <c r="C58" s="169">
        <v>679.10629999999992</v>
      </c>
      <c r="D58" s="161">
        <v>0</v>
      </c>
      <c r="E58" s="123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" customHeight="1" x14ac:dyDescent="0.3">
      <c r="A59" s="34"/>
      <c r="B59" s="2" t="s">
        <v>63</v>
      </c>
      <c r="C59" s="169">
        <v>418.97835499999997</v>
      </c>
      <c r="D59" s="161">
        <v>0</v>
      </c>
      <c r="E59" s="123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</row>
    <row r="60" spans="1:24" s="30" customFormat="1" ht="22.5" customHeight="1" thickBot="1" x14ac:dyDescent="0.35">
      <c r="A60" s="34"/>
      <c r="B60" s="24" t="s">
        <v>47</v>
      </c>
      <c r="C60" s="151">
        <v>472.71641999999997</v>
      </c>
      <c r="D60" s="161">
        <v>0</v>
      </c>
      <c r="E60" s="124">
        <f t="shared" si="16"/>
        <v>0</v>
      </c>
      <c r="F60" s="50">
        <f t="shared" si="17"/>
        <v>0</v>
      </c>
      <c r="G60" s="25">
        <f t="shared" si="18"/>
        <v>0</v>
      </c>
      <c r="H60" s="26">
        <f t="shared" si="19"/>
        <v>0</v>
      </c>
      <c r="I60" s="50">
        <f t="shared" si="20"/>
        <v>0</v>
      </c>
      <c r="J60" s="25">
        <f t="shared" si="21"/>
        <v>0</v>
      </c>
      <c r="K60" s="25">
        <f t="shared" si="22"/>
        <v>0</v>
      </c>
      <c r="L60" s="26">
        <f t="shared" si="23"/>
        <v>0</v>
      </c>
      <c r="M60" s="43">
        <f t="shared" si="24"/>
        <v>0</v>
      </c>
      <c r="N60" s="25">
        <f t="shared" si="25"/>
        <v>0</v>
      </c>
      <c r="O60" s="25">
        <f t="shared" si="26"/>
        <v>0</v>
      </c>
      <c r="P60" s="26">
        <f t="shared" si="27"/>
        <v>0</v>
      </c>
      <c r="Q60" s="43">
        <f t="shared" si="28"/>
        <v>0</v>
      </c>
      <c r="R60" s="25">
        <f t="shared" si="29"/>
        <v>0</v>
      </c>
      <c r="S60" s="25">
        <f t="shared" si="30"/>
        <v>0</v>
      </c>
      <c r="T60" s="25">
        <f t="shared" si="31"/>
        <v>0</v>
      </c>
      <c r="U60" s="25">
        <f t="shared" si="32"/>
        <v>0</v>
      </c>
      <c r="V60" s="25">
        <f t="shared" si="33"/>
        <v>0</v>
      </c>
      <c r="W60" s="26">
        <f t="shared" si="34"/>
        <v>0</v>
      </c>
    </row>
    <row r="61" spans="1:24" s="30" customFormat="1" x14ac:dyDescent="0.3">
      <c r="A61" s="34"/>
      <c r="F61" s="40"/>
      <c r="G61" s="40"/>
      <c r="J61" s="40"/>
      <c r="K61" s="40"/>
      <c r="N61" s="40"/>
      <c r="O61" s="40"/>
      <c r="R61" s="40"/>
      <c r="S61" s="40"/>
      <c r="X61" s="32"/>
    </row>
    <row r="62" spans="1:24" s="30" customFormat="1" ht="18.5" x14ac:dyDescent="0.3">
      <c r="A62" s="34"/>
      <c r="B62" s="170" t="s">
        <v>64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X62" s="32"/>
    </row>
    <row r="63" spans="1:24" s="30" customFormat="1" ht="18.5" x14ac:dyDescent="0.3">
      <c r="A63" s="34"/>
      <c r="B63" s="170" t="s">
        <v>65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X63" s="32"/>
    </row>
    <row r="64" spans="1:24" s="30" customFormat="1" ht="18.5" x14ac:dyDescent="0.3">
      <c r="A64" s="34"/>
      <c r="B64" s="30" t="s">
        <v>66</v>
      </c>
      <c r="F64" s="40"/>
      <c r="G64" s="40"/>
      <c r="J64" s="40"/>
      <c r="K64" s="40"/>
      <c r="N64" s="40"/>
      <c r="O64" s="40"/>
      <c r="R64" s="40"/>
      <c r="S64" s="40"/>
      <c r="X64" s="32"/>
    </row>
    <row r="65" spans="1:24" s="30" customFormat="1" ht="18.5" x14ac:dyDescent="0.3">
      <c r="A65" s="34"/>
      <c r="B65" s="170" t="s">
        <v>67</v>
      </c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X65" s="32"/>
    </row>
    <row r="66" spans="1:24" s="3" customFormat="1" ht="18.5" x14ac:dyDescent="0.3">
      <c r="B66" s="30" t="s">
        <v>68</v>
      </c>
      <c r="C66" s="30"/>
      <c r="D66" s="30"/>
      <c r="E66" s="30"/>
      <c r="F66" s="40"/>
      <c r="G66" s="40"/>
      <c r="H66" s="30"/>
      <c r="I66" s="30"/>
      <c r="J66" s="40"/>
      <c r="K66" s="40"/>
      <c r="L66" s="30"/>
      <c r="M66" s="30"/>
      <c r="N66" s="40"/>
      <c r="O66" s="40"/>
      <c r="P66" s="30"/>
      <c r="Q66" s="30"/>
      <c r="R66" s="40"/>
      <c r="S66" s="40"/>
      <c r="T66" s="30"/>
      <c r="U66" s="30"/>
      <c r="V66" s="30"/>
      <c r="W66" s="30"/>
      <c r="X66" s="32"/>
    </row>
    <row r="67" spans="1:24" s="30" customFormat="1" x14ac:dyDescent="0.35">
      <c r="A67" s="34"/>
      <c r="B67" s="171" t="s">
        <v>69</v>
      </c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32"/>
    </row>
    <row r="68" spans="1:24" s="30" customFormat="1" x14ac:dyDescent="0.3">
      <c r="A68" s="34"/>
      <c r="B68" s="30" t="s">
        <v>70</v>
      </c>
      <c r="E68" s="23"/>
      <c r="F68" s="23"/>
      <c r="G68" s="23"/>
      <c r="H68" s="23"/>
      <c r="I68" s="23"/>
      <c r="J68" s="23"/>
      <c r="K68" s="23"/>
      <c r="L68" s="23"/>
      <c r="N68" s="40"/>
      <c r="O68" s="40"/>
      <c r="R68" s="40"/>
      <c r="S68" s="40"/>
    </row>
    <row r="69" spans="1:24" s="30" customFormat="1" x14ac:dyDescent="0.3">
      <c r="A69" s="34"/>
      <c r="F69" s="40"/>
      <c r="G69" s="40"/>
      <c r="J69" s="40"/>
      <c r="K69" s="40"/>
      <c r="N69" s="40"/>
      <c r="O69" s="40"/>
      <c r="R69" s="40"/>
      <c r="S69" s="40"/>
    </row>
    <row r="70" spans="1:24" x14ac:dyDescent="0.3">
      <c r="B70" s="29" t="s">
        <v>75</v>
      </c>
      <c r="C70" s="30"/>
      <c r="D70" s="30"/>
      <c r="M70" s="30"/>
      <c r="P70" s="30"/>
      <c r="Q70" s="30"/>
      <c r="T70" s="30"/>
      <c r="U70" s="30"/>
      <c r="V70" s="30"/>
      <c r="W70" s="30"/>
    </row>
  </sheetData>
  <protectedRanges>
    <protectedRange sqref="D12:D60" name="Bereich3"/>
    <protectedRange password="C9BF" sqref="D62:D68" name="Bereich1_3"/>
    <protectedRange password="C9BF" sqref="D69:D1048576 D2:D61" name="Bereich1"/>
  </protectedRanges>
  <sortState ref="B11:M51">
    <sortCondition ref="B51"/>
  </sortState>
  <mergeCells count="15">
    <mergeCell ref="B2:W2"/>
    <mergeCell ref="B3:W3"/>
    <mergeCell ref="B5:W5"/>
    <mergeCell ref="B4:W4"/>
    <mergeCell ref="M8:P8"/>
    <mergeCell ref="Q8:T8"/>
    <mergeCell ref="M6:T7"/>
    <mergeCell ref="I6:L7"/>
    <mergeCell ref="F6:H7"/>
    <mergeCell ref="B63:U63"/>
    <mergeCell ref="B65:U65"/>
    <mergeCell ref="B67:W67"/>
    <mergeCell ref="U6:W7"/>
    <mergeCell ref="B62:U62"/>
    <mergeCell ref="E6:E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0"/>
  <sheetViews>
    <sheetView showGridLines="0" showRowColHeaders="0" zoomScaleNormal="100" workbookViewId="0">
      <selection activeCell="B26" sqref="B26"/>
    </sheetView>
  </sheetViews>
  <sheetFormatPr baseColWidth="10" defaultColWidth="11" defaultRowHeight="12.5" x14ac:dyDescent="0.3"/>
  <cols>
    <col min="1" max="1" width="5.84375" style="56" customWidth="1"/>
    <col min="2" max="2" width="42.84375" style="87" customWidth="1"/>
    <col min="3" max="3" width="17.23046875" style="88" customWidth="1"/>
    <col min="4" max="7" width="11.15234375" style="88" bestFit="1" customWidth="1"/>
    <col min="8" max="8" width="17.23046875" style="103" customWidth="1"/>
    <col min="9" max="11" width="11.15234375" style="88" bestFit="1" customWidth="1"/>
    <col min="12" max="12" width="11.84375" style="88" bestFit="1" customWidth="1"/>
    <col min="13" max="13" width="11.15234375" style="56" hidden="1" customWidth="1"/>
    <col min="14" max="16" width="0" style="56" hidden="1" customWidth="1"/>
    <col min="17" max="16384" width="11" style="56"/>
  </cols>
  <sheetData>
    <row r="1" spans="2:18" x14ac:dyDescent="0.3">
      <c r="L1" s="56"/>
    </row>
    <row r="2" spans="2:18" s="3" customFormat="1" ht="18" x14ac:dyDescent="0.3">
      <c r="B2" s="99" t="s">
        <v>0</v>
      </c>
      <c r="C2" s="99"/>
      <c r="D2" s="99"/>
      <c r="E2" s="99"/>
      <c r="F2" s="99"/>
      <c r="G2" s="99"/>
      <c r="H2" s="104"/>
      <c r="I2" s="99"/>
      <c r="J2" s="99"/>
      <c r="K2" s="99"/>
      <c r="L2" s="99"/>
      <c r="M2" s="55"/>
      <c r="N2" s="55"/>
      <c r="O2" s="55"/>
      <c r="P2" s="55"/>
      <c r="Q2" s="55"/>
    </row>
    <row r="3" spans="2:18" ht="15.5" x14ac:dyDescent="0.3">
      <c r="B3" s="100" t="s">
        <v>71</v>
      </c>
      <c r="C3" s="100"/>
      <c r="D3" s="100"/>
      <c r="E3" s="100"/>
      <c r="F3" s="100"/>
      <c r="G3" s="100"/>
      <c r="H3" s="105"/>
      <c r="I3" s="100"/>
      <c r="J3" s="100"/>
      <c r="K3" s="100"/>
      <c r="L3" s="100"/>
      <c r="M3" s="100"/>
      <c r="N3" s="100"/>
      <c r="O3" s="100"/>
      <c r="P3" s="100"/>
    </row>
    <row r="4" spans="2:18" ht="15.5" x14ac:dyDescent="0.3">
      <c r="B4" s="100"/>
      <c r="C4" s="100"/>
      <c r="D4" s="100"/>
      <c r="E4" s="100"/>
      <c r="F4" s="100"/>
      <c r="G4" s="100"/>
      <c r="H4" s="105"/>
      <c r="I4" s="100"/>
      <c r="J4" s="100"/>
      <c r="K4" s="100"/>
      <c r="L4" s="100"/>
      <c r="M4" s="100"/>
      <c r="N4" s="100"/>
      <c r="O4" s="100"/>
      <c r="P4" s="100"/>
    </row>
    <row r="5" spans="2:18" ht="16" thickBot="1" x14ac:dyDescent="0.35">
      <c r="B5" s="101"/>
      <c r="C5" s="101"/>
      <c r="D5" s="101"/>
      <c r="E5" s="101"/>
      <c r="F5" s="101"/>
      <c r="G5" s="101"/>
      <c r="H5" s="106"/>
      <c r="I5" s="101"/>
      <c r="J5" s="101"/>
      <c r="K5" s="101"/>
      <c r="L5" s="101"/>
      <c r="M5" s="101"/>
      <c r="N5" s="101"/>
      <c r="O5" s="101"/>
      <c r="P5" s="101"/>
    </row>
    <row r="6" spans="2:18" ht="15.5" x14ac:dyDescent="0.3">
      <c r="B6" s="57"/>
      <c r="C6" s="58"/>
      <c r="D6" s="190" t="s">
        <v>4</v>
      </c>
      <c r="E6" s="191"/>
      <c r="F6" s="191"/>
      <c r="G6" s="192"/>
      <c r="H6" s="113"/>
      <c r="I6" s="188" t="s">
        <v>88</v>
      </c>
      <c r="J6" s="173"/>
      <c r="K6" s="173"/>
      <c r="L6" s="174"/>
    </row>
    <row r="7" spans="2:18" ht="15.5" x14ac:dyDescent="0.3">
      <c r="B7" s="59"/>
      <c r="C7" s="61" t="s">
        <v>87</v>
      </c>
      <c r="D7" s="193"/>
      <c r="E7" s="194"/>
      <c r="F7" s="194"/>
      <c r="G7" s="195"/>
      <c r="H7" s="111" t="s">
        <v>90</v>
      </c>
      <c r="I7" s="189"/>
      <c r="J7" s="176"/>
      <c r="K7" s="176"/>
      <c r="L7" s="177"/>
    </row>
    <row r="8" spans="2:18" ht="15.5" x14ac:dyDescent="0.3">
      <c r="B8" s="60"/>
      <c r="C8" s="61" t="s">
        <v>89</v>
      </c>
      <c r="D8" s="44" t="s">
        <v>10</v>
      </c>
      <c r="E8" s="6" t="s">
        <v>10</v>
      </c>
      <c r="F8" s="6" t="s">
        <v>10</v>
      </c>
      <c r="G8" s="126" t="s">
        <v>10</v>
      </c>
      <c r="H8" s="61" t="s">
        <v>89</v>
      </c>
      <c r="I8" s="46" t="s">
        <v>16</v>
      </c>
      <c r="J8" s="7" t="s">
        <v>16</v>
      </c>
      <c r="K8" s="7" t="s">
        <v>16</v>
      </c>
      <c r="L8" s="127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.5" x14ac:dyDescent="0.3">
      <c r="B9" s="60"/>
      <c r="C9" s="61" t="s">
        <v>72</v>
      </c>
      <c r="D9" s="46" t="s">
        <v>85</v>
      </c>
      <c r="E9" s="7" t="s">
        <v>73</v>
      </c>
      <c r="F9" s="7" t="s">
        <v>74</v>
      </c>
      <c r="G9" s="127" t="s">
        <v>11</v>
      </c>
      <c r="H9" s="61" t="s">
        <v>72</v>
      </c>
      <c r="I9" s="46" t="s">
        <v>86</v>
      </c>
      <c r="J9" s="7" t="s">
        <v>73</v>
      </c>
      <c r="K9" s="7" t="s">
        <v>74</v>
      </c>
      <c r="L9" s="127" t="s">
        <v>11</v>
      </c>
    </row>
    <row r="10" spans="2:18" ht="15.5" x14ac:dyDescent="0.3">
      <c r="B10" s="60"/>
      <c r="C10" s="61"/>
      <c r="D10" s="46"/>
      <c r="E10" s="7"/>
      <c r="F10" s="7"/>
      <c r="G10" s="127"/>
      <c r="H10" s="111"/>
      <c r="I10" s="46"/>
      <c r="J10" s="7"/>
      <c r="K10" s="7"/>
      <c r="L10" s="127"/>
    </row>
    <row r="11" spans="2:18" ht="15.5" x14ac:dyDescent="0.3">
      <c r="B11" s="64"/>
      <c r="C11" s="65"/>
      <c r="D11" s="66"/>
      <c r="E11" s="67"/>
      <c r="F11" s="67"/>
      <c r="G11" s="128"/>
      <c r="H11" s="112"/>
      <c r="I11" s="66"/>
      <c r="J11" s="67"/>
      <c r="K11" s="67"/>
      <c r="L11" s="128"/>
      <c r="R11" s="157"/>
    </row>
    <row r="12" spans="2:18" ht="20.25" customHeight="1" x14ac:dyDescent="0.3">
      <c r="B12" s="72" t="s">
        <v>43</v>
      </c>
      <c r="C12" s="169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55">
        <v>0</v>
      </c>
      <c r="H12" s="116">
        <v>0</v>
      </c>
      <c r="I12" s="73">
        <f>IF(L12/1.2881&lt;H12,0,L12/1.2881)</f>
        <v>0</v>
      </c>
      <c r="J12" s="74">
        <f t="shared" ref="J12:J60" si="1">I12/6</f>
        <v>0</v>
      </c>
      <c r="K12" s="74">
        <f t="shared" ref="K12" si="2">(I12+J12)*10.41%</f>
        <v>0</v>
      </c>
      <c r="L12" s="155">
        <v>0</v>
      </c>
      <c r="M12" s="75"/>
    </row>
    <row r="13" spans="2:18" ht="20.25" customHeight="1" x14ac:dyDescent="0.3">
      <c r="B13" s="72" t="s">
        <v>27</v>
      </c>
      <c r="C13" s="169">
        <v>1000.35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55">
        <v>0</v>
      </c>
      <c r="H13" s="117">
        <v>1385.4847500000001</v>
      </c>
      <c r="I13" s="73">
        <f>IF(L13/1.2881&lt;H13,0,L13/1.2881)</f>
        <v>0</v>
      </c>
      <c r="J13" s="74">
        <f t="shared" si="1"/>
        <v>0</v>
      </c>
      <c r="K13" s="74">
        <f t="shared" ref="K13" si="4">(I13+J13)*10.41%</f>
        <v>0</v>
      </c>
      <c r="L13" s="155">
        <v>0</v>
      </c>
      <c r="M13" s="76">
        <f t="shared" ref="M13:M60" si="5">C13*1.2881166</f>
        <v>1288.5674408099999</v>
      </c>
      <c r="N13" s="77">
        <f>M13*1.385</f>
        <v>1784.6659055218499</v>
      </c>
      <c r="O13" s="77">
        <f>M13/4</f>
        <v>322.14186020249997</v>
      </c>
      <c r="P13" s="77">
        <f>M13/5</f>
        <v>257.71348816199998</v>
      </c>
    </row>
    <row r="14" spans="2:18" ht="20.25" customHeight="1" x14ac:dyDescent="0.3">
      <c r="B14" s="72" t="s">
        <v>52</v>
      </c>
      <c r="C14" s="169">
        <v>1741.19</v>
      </c>
      <c r="D14" s="73">
        <f t="shared" ref="D14:D60" si="6">IF(G14/1.2881&lt;C14,0,G14/1.2881)</f>
        <v>0</v>
      </c>
      <c r="E14" s="74">
        <f t="shared" ref="E14:E60" si="7">D14/6</f>
        <v>0</v>
      </c>
      <c r="F14" s="74">
        <f t="shared" ref="F14:F60" si="8">(D14+E14)*10.41%</f>
        <v>0</v>
      </c>
      <c r="G14" s="155">
        <v>0</v>
      </c>
      <c r="H14" s="114">
        <v>2411.5481500000001</v>
      </c>
      <c r="I14" s="73">
        <f t="shared" ref="I14:I60" si="9">IF(L14/1.2881&lt;H14,0,L14/1.2881)</f>
        <v>0</v>
      </c>
      <c r="J14" s="74">
        <f t="shared" si="1"/>
        <v>0</v>
      </c>
      <c r="K14" s="74">
        <f t="shared" ref="K14:K60" si="10">(I14+J14)*10.41%</f>
        <v>0</v>
      </c>
      <c r="L14" s="155">
        <v>0</v>
      </c>
      <c r="M14" s="76">
        <f t="shared" si="5"/>
        <v>2242.8557427539999</v>
      </c>
      <c r="N14" s="77">
        <f t="shared" ref="N14:N60" si="11">M14*1.385</f>
        <v>3106.3552037142899</v>
      </c>
      <c r="O14" s="77">
        <f t="shared" ref="O14:O60" si="12">M14/4</f>
        <v>560.71393568849999</v>
      </c>
      <c r="P14" s="77">
        <f t="shared" ref="P14:P60" si="13">M14/5</f>
        <v>448.57114855079999</v>
      </c>
    </row>
    <row r="15" spans="2:18" ht="20.25" customHeight="1" x14ac:dyDescent="0.3">
      <c r="B15" s="72" t="s">
        <v>53</v>
      </c>
      <c r="C15" s="169">
        <v>1064.42</v>
      </c>
      <c r="D15" s="73">
        <f t="shared" si="6"/>
        <v>0</v>
      </c>
      <c r="E15" s="74">
        <f t="shared" si="7"/>
        <v>0</v>
      </c>
      <c r="F15" s="74">
        <f t="shared" si="8"/>
        <v>0</v>
      </c>
      <c r="G15" s="155">
        <v>0</v>
      </c>
      <c r="H15" s="114">
        <v>1474.2217000000001</v>
      </c>
      <c r="I15" s="73">
        <f t="shared" si="9"/>
        <v>0</v>
      </c>
      <c r="J15" s="74">
        <f t="shared" si="1"/>
        <v>0</v>
      </c>
      <c r="K15" s="74">
        <f t="shared" si="10"/>
        <v>0</v>
      </c>
      <c r="L15" s="155">
        <v>0</v>
      </c>
      <c r="M15" s="76">
        <f t="shared" si="5"/>
        <v>1371.0970713720001</v>
      </c>
      <c r="N15" s="77">
        <f t="shared" si="11"/>
        <v>1898.9694438502202</v>
      </c>
      <c r="O15" s="77">
        <f t="shared" si="12"/>
        <v>342.77426784300002</v>
      </c>
      <c r="P15" s="77">
        <f t="shared" si="13"/>
        <v>274.21941427440004</v>
      </c>
    </row>
    <row r="16" spans="2:18" ht="20.25" customHeight="1" x14ac:dyDescent="0.3">
      <c r="B16" s="72" t="s">
        <v>54</v>
      </c>
      <c r="C16" s="169">
        <v>1656.09</v>
      </c>
      <c r="D16" s="73">
        <f t="shared" si="6"/>
        <v>0</v>
      </c>
      <c r="E16" s="74">
        <f t="shared" si="7"/>
        <v>0</v>
      </c>
      <c r="F16" s="74">
        <f t="shared" si="8"/>
        <v>0</v>
      </c>
      <c r="G16" s="155">
        <v>0</v>
      </c>
      <c r="H16" s="114">
        <v>2293.6846499999997</v>
      </c>
      <c r="I16" s="73">
        <f t="shared" si="9"/>
        <v>0</v>
      </c>
      <c r="J16" s="74">
        <f t="shared" si="1"/>
        <v>0</v>
      </c>
      <c r="K16" s="74">
        <f t="shared" si="10"/>
        <v>0</v>
      </c>
      <c r="L16" s="155">
        <v>0</v>
      </c>
      <c r="M16" s="76">
        <f t="shared" si="5"/>
        <v>2133.2370200939999</v>
      </c>
      <c r="N16" s="77">
        <f t="shared" si="11"/>
        <v>2954.5332728301901</v>
      </c>
      <c r="O16" s="77">
        <f t="shared" si="12"/>
        <v>533.30925502349999</v>
      </c>
      <c r="P16" s="77">
        <f t="shared" si="13"/>
        <v>426.64740401879999</v>
      </c>
    </row>
    <row r="17" spans="2:16" ht="20.25" customHeight="1" x14ac:dyDescent="0.3">
      <c r="B17" s="72" t="s">
        <v>55</v>
      </c>
      <c r="C17" s="169">
        <v>1047.8900000000001</v>
      </c>
      <c r="D17" s="73">
        <f t="shared" si="6"/>
        <v>0</v>
      </c>
      <c r="E17" s="74">
        <f t="shared" si="7"/>
        <v>0</v>
      </c>
      <c r="F17" s="74">
        <f t="shared" si="8"/>
        <v>0</v>
      </c>
      <c r="G17" s="155">
        <v>0</v>
      </c>
      <c r="H17" s="114">
        <v>1451.3276500000002</v>
      </c>
      <c r="I17" s="73">
        <f t="shared" si="9"/>
        <v>0</v>
      </c>
      <c r="J17" s="74">
        <f t="shared" si="1"/>
        <v>0</v>
      </c>
      <c r="K17" s="74">
        <f t="shared" si="10"/>
        <v>0</v>
      </c>
      <c r="L17" s="155">
        <v>0</v>
      </c>
      <c r="M17" s="76">
        <f t="shared" si="5"/>
        <v>1349.804503974</v>
      </c>
      <c r="N17" s="77">
        <f t="shared" si="11"/>
        <v>1869.4792380039901</v>
      </c>
      <c r="O17" s="77">
        <f t="shared" si="12"/>
        <v>337.4511259935</v>
      </c>
      <c r="P17" s="77">
        <f t="shared" si="13"/>
        <v>269.96090079480001</v>
      </c>
    </row>
    <row r="18" spans="2:16" ht="20.25" customHeight="1" x14ac:dyDescent="0.3">
      <c r="B18" s="72" t="s">
        <v>56</v>
      </c>
      <c r="C18" s="169">
        <v>976.58</v>
      </c>
      <c r="D18" s="73">
        <f t="shared" si="6"/>
        <v>0</v>
      </c>
      <c r="E18" s="74">
        <f t="shared" si="7"/>
        <v>0</v>
      </c>
      <c r="F18" s="74">
        <f t="shared" si="8"/>
        <v>0</v>
      </c>
      <c r="G18" s="155">
        <v>0</v>
      </c>
      <c r="H18" s="114">
        <v>1352.5633</v>
      </c>
      <c r="I18" s="73">
        <f t="shared" si="9"/>
        <v>0</v>
      </c>
      <c r="J18" s="74">
        <f t="shared" si="1"/>
        <v>0</v>
      </c>
      <c r="K18" s="74">
        <f t="shared" si="10"/>
        <v>0</v>
      </c>
      <c r="L18" s="155">
        <v>0</v>
      </c>
      <c r="M18" s="76">
        <f t="shared" si="5"/>
        <v>1257.948909228</v>
      </c>
      <c r="N18" s="77">
        <f t="shared" si="11"/>
        <v>1742.2592392807801</v>
      </c>
      <c r="O18" s="77">
        <f t="shared" si="12"/>
        <v>314.48722730700001</v>
      </c>
      <c r="P18" s="77">
        <f t="shared" si="13"/>
        <v>251.58978184560002</v>
      </c>
    </row>
    <row r="19" spans="2:16" ht="20.25" customHeight="1" x14ac:dyDescent="0.3">
      <c r="B19" s="78" t="s">
        <v>57</v>
      </c>
      <c r="C19" s="169">
        <v>886.52</v>
      </c>
      <c r="D19" s="73">
        <f t="shared" si="6"/>
        <v>0</v>
      </c>
      <c r="E19" s="74">
        <f t="shared" si="7"/>
        <v>0</v>
      </c>
      <c r="F19" s="74">
        <f t="shared" si="8"/>
        <v>0</v>
      </c>
      <c r="G19" s="155">
        <v>0</v>
      </c>
      <c r="H19" s="114">
        <v>1227.8301999999999</v>
      </c>
      <c r="I19" s="73">
        <f t="shared" si="9"/>
        <v>0</v>
      </c>
      <c r="J19" s="74">
        <f t="shared" si="1"/>
        <v>0</v>
      </c>
      <c r="K19" s="74">
        <f t="shared" si="10"/>
        <v>0</v>
      </c>
      <c r="L19" s="155">
        <v>0</v>
      </c>
      <c r="M19" s="76">
        <f t="shared" si="5"/>
        <v>1141.941128232</v>
      </c>
      <c r="N19" s="77">
        <f t="shared" si="11"/>
        <v>1581.5884626013201</v>
      </c>
      <c r="O19" s="77">
        <f t="shared" si="12"/>
        <v>285.485282058</v>
      </c>
      <c r="P19" s="77">
        <f t="shared" si="13"/>
        <v>228.3882256464</v>
      </c>
    </row>
    <row r="20" spans="2:16" ht="20.25" customHeight="1" x14ac:dyDescent="0.3">
      <c r="B20" s="72" t="s">
        <v>38</v>
      </c>
      <c r="C20" s="169">
        <v>789.37</v>
      </c>
      <c r="D20" s="73">
        <f t="shared" si="6"/>
        <v>0</v>
      </c>
      <c r="E20" s="74">
        <f t="shared" si="7"/>
        <v>0</v>
      </c>
      <c r="F20" s="74">
        <f t="shared" si="8"/>
        <v>0</v>
      </c>
      <c r="G20" s="155">
        <v>0</v>
      </c>
      <c r="H20" s="114">
        <v>1093.27745</v>
      </c>
      <c r="I20" s="73">
        <f t="shared" si="9"/>
        <v>0</v>
      </c>
      <c r="J20" s="74">
        <f t="shared" si="1"/>
        <v>0</v>
      </c>
      <c r="K20" s="74">
        <f t="shared" si="10"/>
        <v>0</v>
      </c>
      <c r="L20" s="155">
        <v>0</v>
      </c>
      <c r="M20" s="76">
        <f t="shared" si="5"/>
        <v>1016.800600542</v>
      </c>
      <c r="N20" s="77">
        <f t="shared" si="11"/>
        <v>1408.26883175067</v>
      </c>
      <c r="O20" s="77">
        <f t="shared" si="12"/>
        <v>254.2001501355</v>
      </c>
      <c r="P20" s="77">
        <f t="shared" si="13"/>
        <v>203.3601201084</v>
      </c>
    </row>
    <row r="21" spans="2:16" ht="20.25" customHeight="1" x14ac:dyDescent="0.3">
      <c r="B21" s="72" t="s">
        <v>28</v>
      </c>
      <c r="C21" s="169">
        <v>956.95</v>
      </c>
      <c r="D21" s="73">
        <f t="shared" si="6"/>
        <v>0</v>
      </c>
      <c r="E21" s="74">
        <f t="shared" si="7"/>
        <v>0</v>
      </c>
      <c r="F21" s="74">
        <f t="shared" si="8"/>
        <v>0</v>
      </c>
      <c r="G21" s="155">
        <v>0</v>
      </c>
      <c r="H21" s="114">
        <v>1325.3757500000002</v>
      </c>
      <c r="I21" s="73">
        <f t="shared" si="9"/>
        <v>0</v>
      </c>
      <c r="J21" s="74">
        <f t="shared" si="1"/>
        <v>0</v>
      </c>
      <c r="K21" s="74">
        <f t="shared" si="10"/>
        <v>0</v>
      </c>
      <c r="L21" s="155">
        <v>0</v>
      </c>
      <c r="M21" s="76">
        <f t="shared" si="5"/>
        <v>1232.66318037</v>
      </c>
      <c r="N21" s="77">
        <f t="shared" si="11"/>
        <v>1707.2385048124499</v>
      </c>
      <c r="O21" s="77">
        <f t="shared" si="12"/>
        <v>308.16579509249999</v>
      </c>
      <c r="P21" s="77">
        <f t="shared" si="13"/>
        <v>246.53263607399998</v>
      </c>
    </row>
    <row r="22" spans="2:16" ht="20.25" customHeight="1" x14ac:dyDescent="0.3">
      <c r="B22" s="72" t="s">
        <v>42</v>
      </c>
      <c r="C22" s="169">
        <v>0</v>
      </c>
      <c r="D22" s="73">
        <f t="shared" si="6"/>
        <v>0</v>
      </c>
      <c r="E22" s="74">
        <f t="shared" si="7"/>
        <v>0</v>
      </c>
      <c r="F22" s="74">
        <f t="shared" si="8"/>
        <v>0</v>
      </c>
      <c r="G22" s="155">
        <v>0</v>
      </c>
      <c r="H22" s="115">
        <v>0</v>
      </c>
      <c r="I22" s="73">
        <f t="shared" si="9"/>
        <v>0</v>
      </c>
      <c r="J22" s="74">
        <f t="shared" si="1"/>
        <v>0</v>
      </c>
      <c r="K22" s="74">
        <f t="shared" si="10"/>
        <v>0</v>
      </c>
      <c r="L22" s="155">
        <v>0</v>
      </c>
      <c r="M22" s="76">
        <f t="shared" si="5"/>
        <v>0</v>
      </c>
      <c r="N22" s="77">
        <f t="shared" si="11"/>
        <v>0</v>
      </c>
      <c r="O22" s="77">
        <f t="shared" si="12"/>
        <v>0</v>
      </c>
      <c r="P22" s="77">
        <f t="shared" si="13"/>
        <v>0</v>
      </c>
    </row>
    <row r="23" spans="2:16" ht="20.25" customHeight="1" x14ac:dyDescent="0.3">
      <c r="B23" s="72" t="s">
        <v>29</v>
      </c>
      <c r="C23" s="169">
        <v>1019.98</v>
      </c>
      <c r="D23" s="73">
        <f t="shared" si="6"/>
        <v>0</v>
      </c>
      <c r="E23" s="74">
        <f t="shared" si="7"/>
        <v>0</v>
      </c>
      <c r="F23" s="74">
        <f t="shared" si="8"/>
        <v>0</v>
      </c>
      <c r="G23" s="155">
        <v>0</v>
      </c>
      <c r="H23" s="114">
        <v>1412.6723</v>
      </c>
      <c r="I23" s="73">
        <f t="shared" si="9"/>
        <v>0</v>
      </c>
      <c r="J23" s="74">
        <f t="shared" si="1"/>
        <v>0</v>
      </c>
      <c r="K23" s="74">
        <f t="shared" si="10"/>
        <v>0</v>
      </c>
      <c r="L23" s="155">
        <v>0</v>
      </c>
      <c r="M23" s="76">
        <f t="shared" si="5"/>
        <v>1313.853169668</v>
      </c>
      <c r="N23" s="77">
        <f t="shared" si="11"/>
        <v>1819.6866399901799</v>
      </c>
      <c r="O23" s="77">
        <f t="shared" si="12"/>
        <v>328.46329241699999</v>
      </c>
      <c r="P23" s="77">
        <f t="shared" si="13"/>
        <v>262.77063393359998</v>
      </c>
    </row>
    <row r="24" spans="2:16" ht="20.25" customHeight="1" x14ac:dyDescent="0.3">
      <c r="B24" s="72" t="s">
        <v>30</v>
      </c>
      <c r="C24" s="169">
        <v>617.70000000000005</v>
      </c>
      <c r="D24" s="73">
        <f t="shared" si="6"/>
        <v>0</v>
      </c>
      <c r="E24" s="74">
        <f t="shared" si="7"/>
        <v>0</v>
      </c>
      <c r="F24" s="74">
        <f t="shared" si="8"/>
        <v>0</v>
      </c>
      <c r="G24" s="155">
        <v>0</v>
      </c>
      <c r="H24" s="114">
        <v>855.51450000000011</v>
      </c>
      <c r="I24" s="73">
        <f t="shared" si="9"/>
        <v>0</v>
      </c>
      <c r="J24" s="74">
        <f t="shared" si="1"/>
        <v>0</v>
      </c>
      <c r="K24" s="74">
        <f t="shared" si="10"/>
        <v>0</v>
      </c>
      <c r="L24" s="155">
        <v>0</v>
      </c>
      <c r="M24" s="76">
        <f t="shared" si="5"/>
        <v>795.66962381999997</v>
      </c>
      <c r="N24" s="77">
        <f t="shared" si="11"/>
        <v>1102.0024289906999</v>
      </c>
      <c r="O24" s="77">
        <f t="shared" si="12"/>
        <v>198.91740595499999</v>
      </c>
      <c r="P24" s="77">
        <f t="shared" si="13"/>
        <v>159.133924764</v>
      </c>
    </row>
    <row r="25" spans="2:16" ht="20.25" customHeight="1" x14ac:dyDescent="0.3">
      <c r="B25" s="72" t="s">
        <v>99</v>
      </c>
      <c r="C25" s="169">
        <v>705.44272000000001</v>
      </c>
      <c r="D25" s="73">
        <f t="shared" si="6"/>
        <v>0</v>
      </c>
      <c r="E25" s="74">
        <f t="shared" si="7"/>
        <v>0</v>
      </c>
      <c r="F25" s="74">
        <f t="shared" si="8"/>
        <v>0</v>
      </c>
      <c r="G25" s="155">
        <v>0</v>
      </c>
      <c r="H25" s="114">
        <v>977.03816719999998</v>
      </c>
      <c r="I25" s="73">
        <f t="shared" si="9"/>
        <v>0</v>
      </c>
      <c r="J25" s="74">
        <f t="shared" si="1"/>
        <v>0</v>
      </c>
      <c r="K25" s="74">
        <f t="shared" si="10"/>
        <v>0</v>
      </c>
      <c r="L25" s="155">
        <v>0</v>
      </c>
      <c r="M25" s="76">
        <f t="shared" si="5"/>
        <v>908.69247798115202</v>
      </c>
      <c r="N25" s="77">
        <f t="shared" si="11"/>
        <v>1258.5390820038956</v>
      </c>
      <c r="O25" s="77">
        <f t="shared" si="12"/>
        <v>227.17311949528801</v>
      </c>
      <c r="P25" s="77">
        <f t="shared" si="13"/>
        <v>181.73849559623039</v>
      </c>
    </row>
    <row r="26" spans="2:16" ht="20.25" customHeight="1" x14ac:dyDescent="0.3">
      <c r="B26" s="72" t="s">
        <v>1</v>
      </c>
      <c r="C26" s="169">
        <v>1724.9239150000001</v>
      </c>
      <c r="D26" s="73">
        <f t="shared" si="6"/>
        <v>0</v>
      </c>
      <c r="E26" s="74">
        <f t="shared" si="7"/>
        <v>0</v>
      </c>
      <c r="F26" s="74">
        <f t="shared" si="8"/>
        <v>0</v>
      </c>
      <c r="G26" s="155">
        <v>0</v>
      </c>
      <c r="H26" s="114">
        <v>2389.0196222750001</v>
      </c>
      <c r="I26" s="73">
        <f t="shared" si="9"/>
        <v>0</v>
      </c>
      <c r="J26" s="74">
        <f t="shared" si="1"/>
        <v>0</v>
      </c>
      <c r="K26" s="74">
        <f t="shared" si="10"/>
        <v>0</v>
      </c>
      <c r="L26" s="155">
        <v>0</v>
      </c>
      <c r="M26" s="76">
        <f t="shared" si="5"/>
        <v>2221.9031286484892</v>
      </c>
      <c r="N26" s="77">
        <f t="shared" si="11"/>
        <v>3077.3358331781574</v>
      </c>
      <c r="O26" s="77">
        <f t="shared" si="12"/>
        <v>555.4757821621223</v>
      </c>
      <c r="P26" s="77">
        <f t="shared" si="13"/>
        <v>444.38062572969784</v>
      </c>
    </row>
    <row r="27" spans="2:16" ht="20.25" customHeight="1" x14ac:dyDescent="0.3">
      <c r="B27" s="72" t="s">
        <v>58</v>
      </c>
      <c r="C27" s="169">
        <v>2428.6521299999999</v>
      </c>
      <c r="D27" s="73">
        <f t="shared" si="6"/>
        <v>0</v>
      </c>
      <c r="E27" s="74">
        <f t="shared" si="7"/>
        <v>0</v>
      </c>
      <c r="F27" s="74">
        <f t="shared" si="8"/>
        <v>0</v>
      </c>
      <c r="G27" s="155">
        <v>0</v>
      </c>
      <c r="H27" s="114">
        <v>3363.6832000499999</v>
      </c>
      <c r="I27" s="73">
        <f t="shared" si="9"/>
        <v>0</v>
      </c>
      <c r="J27" s="74">
        <f t="shared" si="1"/>
        <v>0</v>
      </c>
      <c r="K27" s="74">
        <f t="shared" si="10"/>
        <v>0</v>
      </c>
      <c r="L27" s="155">
        <v>0</v>
      </c>
      <c r="M27" s="76">
        <f t="shared" si="5"/>
        <v>3128.387124278358</v>
      </c>
      <c r="N27" s="77">
        <f t="shared" si="11"/>
        <v>4332.8161671255257</v>
      </c>
      <c r="O27" s="77">
        <f t="shared" si="12"/>
        <v>782.0967810695895</v>
      </c>
      <c r="P27" s="77">
        <f t="shared" si="13"/>
        <v>625.67742485567157</v>
      </c>
    </row>
    <row r="28" spans="2:16" ht="20.25" customHeight="1" x14ac:dyDescent="0.3">
      <c r="B28" s="72" t="s">
        <v>59</v>
      </c>
      <c r="C28" s="169">
        <v>1771.1546800000001</v>
      </c>
      <c r="D28" s="73">
        <f t="shared" si="6"/>
        <v>0</v>
      </c>
      <c r="E28" s="74">
        <f t="shared" si="7"/>
        <v>0</v>
      </c>
      <c r="F28" s="74">
        <f t="shared" si="8"/>
        <v>0</v>
      </c>
      <c r="G28" s="155">
        <v>0</v>
      </c>
      <c r="H28" s="114">
        <v>2453.0492318000001</v>
      </c>
      <c r="I28" s="73">
        <f t="shared" si="9"/>
        <v>0</v>
      </c>
      <c r="J28" s="74">
        <f t="shared" si="1"/>
        <v>0</v>
      </c>
      <c r="K28" s="74">
        <f t="shared" si="10"/>
        <v>0</v>
      </c>
      <c r="L28" s="155">
        <v>0</v>
      </c>
      <c r="M28" s="76">
        <f t="shared" si="5"/>
        <v>2281.4537444756879</v>
      </c>
      <c r="N28" s="77">
        <f t="shared" si="11"/>
        <v>3159.8134360988279</v>
      </c>
      <c r="O28" s="77">
        <f t="shared" si="12"/>
        <v>570.36343611892198</v>
      </c>
      <c r="P28" s="77">
        <f t="shared" si="13"/>
        <v>456.2907488951376</v>
      </c>
    </row>
    <row r="29" spans="2:16" ht="20.25" customHeight="1" x14ac:dyDescent="0.3">
      <c r="B29" s="72" t="s">
        <v>60</v>
      </c>
      <c r="C29" s="169">
        <v>1338.24</v>
      </c>
      <c r="D29" s="73">
        <f t="shared" si="6"/>
        <v>0</v>
      </c>
      <c r="E29" s="74">
        <f t="shared" si="7"/>
        <v>0</v>
      </c>
      <c r="F29" s="74">
        <f t="shared" si="8"/>
        <v>0</v>
      </c>
      <c r="G29" s="155">
        <v>0</v>
      </c>
      <c r="H29" s="114">
        <v>1853.4624000000001</v>
      </c>
      <c r="I29" s="73">
        <f t="shared" si="9"/>
        <v>0</v>
      </c>
      <c r="J29" s="74">
        <f t="shared" si="1"/>
        <v>0</v>
      </c>
      <c r="K29" s="74">
        <f t="shared" si="10"/>
        <v>0</v>
      </c>
      <c r="L29" s="155">
        <v>0</v>
      </c>
      <c r="M29" s="76">
        <f t="shared" si="5"/>
        <v>1723.8091587839999</v>
      </c>
      <c r="N29" s="77">
        <f t="shared" si="11"/>
        <v>2387.4756849158398</v>
      </c>
      <c r="O29" s="77">
        <f t="shared" si="12"/>
        <v>430.95228969599998</v>
      </c>
      <c r="P29" s="77">
        <f t="shared" si="13"/>
        <v>344.76183175680001</v>
      </c>
    </row>
    <row r="30" spans="2:16" ht="20.25" customHeight="1" x14ac:dyDescent="0.3">
      <c r="B30" s="72" t="s">
        <v>48</v>
      </c>
      <c r="C30" s="169">
        <v>1000.35</v>
      </c>
      <c r="D30" s="73">
        <f t="shared" si="6"/>
        <v>0</v>
      </c>
      <c r="E30" s="74">
        <f t="shared" si="7"/>
        <v>0</v>
      </c>
      <c r="F30" s="74">
        <f t="shared" si="8"/>
        <v>0</v>
      </c>
      <c r="G30" s="155">
        <v>0</v>
      </c>
      <c r="H30" s="114">
        <v>1385.4847500000001</v>
      </c>
      <c r="I30" s="73">
        <f t="shared" si="9"/>
        <v>0</v>
      </c>
      <c r="J30" s="74">
        <f t="shared" si="1"/>
        <v>0</v>
      </c>
      <c r="K30" s="74">
        <f t="shared" si="10"/>
        <v>0</v>
      </c>
      <c r="L30" s="155">
        <v>0</v>
      </c>
      <c r="M30" s="76">
        <f t="shared" si="5"/>
        <v>1288.5674408099999</v>
      </c>
      <c r="N30" s="77">
        <f t="shared" si="11"/>
        <v>1784.6659055218499</v>
      </c>
      <c r="O30" s="77">
        <f t="shared" si="12"/>
        <v>322.14186020249997</v>
      </c>
      <c r="P30" s="77">
        <f t="shared" si="13"/>
        <v>257.71348816199998</v>
      </c>
    </row>
    <row r="31" spans="2:16" ht="20.25" customHeight="1" x14ac:dyDescent="0.3">
      <c r="B31" s="72" t="s">
        <v>25</v>
      </c>
      <c r="C31" s="169">
        <v>976.58</v>
      </c>
      <c r="D31" s="73">
        <f t="shared" si="6"/>
        <v>0</v>
      </c>
      <c r="E31" s="74">
        <f t="shared" si="7"/>
        <v>0</v>
      </c>
      <c r="F31" s="74">
        <f t="shared" si="8"/>
        <v>0</v>
      </c>
      <c r="G31" s="155">
        <v>0</v>
      </c>
      <c r="H31" s="114">
        <v>1352.5633</v>
      </c>
      <c r="I31" s="73">
        <f t="shared" si="9"/>
        <v>0</v>
      </c>
      <c r="J31" s="74">
        <f t="shared" si="1"/>
        <v>0</v>
      </c>
      <c r="K31" s="74">
        <f t="shared" si="10"/>
        <v>0</v>
      </c>
      <c r="L31" s="155">
        <v>0</v>
      </c>
      <c r="M31" s="76">
        <f t="shared" si="5"/>
        <v>1257.948909228</v>
      </c>
      <c r="N31" s="77">
        <f t="shared" si="11"/>
        <v>1742.2592392807801</v>
      </c>
      <c r="O31" s="77">
        <f t="shared" si="12"/>
        <v>314.48722730700001</v>
      </c>
      <c r="P31" s="77">
        <f t="shared" si="13"/>
        <v>251.58978184560002</v>
      </c>
    </row>
    <row r="32" spans="2:16" ht="20.25" customHeight="1" x14ac:dyDescent="0.3">
      <c r="B32" s="72" t="s">
        <v>26</v>
      </c>
      <c r="C32" s="169">
        <v>743.62</v>
      </c>
      <c r="D32" s="73">
        <f t="shared" si="6"/>
        <v>0</v>
      </c>
      <c r="E32" s="74">
        <f t="shared" si="7"/>
        <v>0</v>
      </c>
      <c r="F32" s="74">
        <f t="shared" si="8"/>
        <v>0</v>
      </c>
      <c r="G32" s="155">
        <v>0</v>
      </c>
      <c r="H32" s="114">
        <v>1029.9137000000001</v>
      </c>
      <c r="I32" s="73">
        <f t="shared" si="9"/>
        <v>0</v>
      </c>
      <c r="J32" s="74">
        <f t="shared" si="1"/>
        <v>0</v>
      </c>
      <c r="K32" s="74">
        <f t="shared" si="10"/>
        <v>0</v>
      </c>
      <c r="L32" s="155">
        <v>0</v>
      </c>
      <c r="M32" s="76">
        <f t="shared" si="5"/>
        <v>957.86926609199998</v>
      </c>
      <c r="N32" s="77">
        <f t="shared" si="11"/>
        <v>1326.6489335374199</v>
      </c>
      <c r="O32" s="77">
        <f t="shared" si="12"/>
        <v>239.46731652299999</v>
      </c>
      <c r="P32" s="77">
        <f t="shared" si="13"/>
        <v>191.57385321839999</v>
      </c>
    </row>
    <row r="33" spans="2:16" ht="20.25" customHeight="1" x14ac:dyDescent="0.3">
      <c r="B33" s="72" t="s">
        <v>49</v>
      </c>
      <c r="C33" s="169">
        <v>1000.35</v>
      </c>
      <c r="D33" s="73">
        <f t="shared" si="6"/>
        <v>0</v>
      </c>
      <c r="E33" s="74">
        <f t="shared" si="7"/>
        <v>0</v>
      </c>
      <c r="F33" s="74">
        <f t="shared" si="8"/>
        <v>0</v>
      </c>
      <c r="G33" s="155">
        <v>0</v>
      </c>
      <c r="H33" s="114">
        <v>1385.4847500000001</v>
      </c>
      <c r="I33" s="73">
        <f t="shared" si="9"/>
        <v>0</v>
      </c>
      <c r="J33" s="74">
        <f t="shared" si="1"/>
        <v>0</v>
      </c>
      <c r="K33" s="74">
        <f t="shared" si="10"/>
        <v>0</v>
      </c>
      <c r="L33" s="155">
        <v>0</v>
      </c>
      <c r="M33" s="76">
        <f t="shared" si="5"/>
        <v>1288.5674408099999</v>
      </c>
      <c r="N33" s="77">
        <f t="shared" si="11"/>
        <v>1784.6659055218499</v>
      </c>
      <c r="O33" s="77">
        <f t="shared" si="12"/>
        <v>322.14186020249997</v>
      </c>
      <c r="P33" s="77">
        <f t="shared" si="13"/>
        <v>257.71348816199998</v>
      </c>
    </row>
    <row r="34" spans="2:16" ht="20.25" customHeight="1" x14ac:dyDescent="0.3">
      <c r="B34" s="72" t="s">
        <v>50</v>
      </c>
      <c r="C34" s="169">
        <v>902.74267999999995</v>
      </c>
      <c r="D34" s="73">
        <f t="shared" si="6"/>
        <v>0</v>
      </c>
      <c r="E34" s="74">
        <f t="shared" si="7"/>
        <v>0</v>
      </c>
      <c r="F34" s="74">
        <f t="shared" si="8"/>
        <v>0</v>
      </c>
      <c r="G34" s="155">
        <v>0</v>
      </c>
      <c r="H34" s="114">
        <v>1250.2986117999999</v>
      </c>
      <c r="I34" s="73">
        <f t="shared" si="9"/>
        <v>0</v>
      </c>
      <c r="J34" s="74">
        <f t="shared" si="1"/>
        <v>0</v>
      </c>
      <c r="K34" s="74">
        <f t="shared" si="10"/>
        <v>0</v>
      </c>
      <c r="L34" s="155">
        <v>0</v>
      </c>
      <c r="M34" s="76">
        <f t="shared" si="5"/>
        <v>1162.8378316364879</v>
      </c>
      <c r="N34" s="77">
        <f t="shared" si="11"/>
        <v>1610.5303968165358</v>
      </c>
      <c r="O34" s="77">
        <f t="shared" si="12"/>
        <v>290.70945790912197</v>
      </c>
      <c r="P34" s="77">
        <f t="shared" si="13"/>
        <v>232.56756632729758</v>
      </c>
    </row>
    <row r="35" spans="2:16" ht="20.25" customHeight="1" x14ac:dyDescent="0.3">
      <c r="B35" s="72" t="s">
        <v>20</v>
      </c>
      <c r="C35" s="169">
        <v>725.94</v>
      </c>
      <c r="D35" s="73">
        <f t="shared" si="6"/>
        <v>0</v>
      </c>
      <c r="E35" s="74">
        <f t="shared" si="7"/>
        <v>0</v>
      </c>
      <c r="F35" s="74">
        <f t="shared" si="8"/>
        <v>0</v>
      </c>
      <c r="G35" s="155">
        <v>0</v>
      </c>
      <c r="H35" s="114">
        <v>1005.4269</v>
      </c>
      <c r="I35" s="73">
        <f t="shared" si="9"/>
        <v>0</v>
      </c>
      <c r="J35" s="74">
        <f t="shared" si="1"/>
        <v>0</v>
      </c>
      <c r="K35" s="74">
        <f t="shared" si="10"/>
        <v>0</v>
      </c>
      <c r="L35" s="155">
        <v>0</v>
      </c>
      <c r="M35" s="76">
        <f t="shared" si="5"/>
        <v>935.095364604</v>
      </c>
      <c r="N35" s="77">
        <f t="shared" si="11"/>
        <v>1295.10707997654</v>
      </c>
      <c r="O35" s="77">
        <f t="shared" si="12"/>
        <v>233.773841151</v>
      </c>
      <c r="P35" s="77">
        <f t="shared" si="13"/>
        <v>187.0190729208</v>
      </c>
    </row>
    <row r="36" spans="2:16" ht="20.25" customHeight="1" x14ac:dyDescent="0.3">
      <c r="B36" s="72" t="s">
        <v>24</v>
      </c>
      <c r="C36" s="169">
        <v>871.62</v>
      </c>
      <c r="D36" s="73">
        <f t="shared" si="6"/>
        <v>0</v>
      </c>
      <c r="E36" s="74">
        <f t="shared" si="7"/>
        <v>0</v>
      </c>
      <c r="F36" s="74">
        <f t="shared" si="8"/>
        <v>0</v>
      </c>
      <c r="G36" s="155">
        <v>0</v>
      </c>
      <c r="H36" s="114">
        <v>1207.1937</v>
      </c>
      <c r="I36" s="73">
        <f t="shared" si="9"/>
        <v>0</v>
      </c>
      <c r="J36" s="74">
        <f t="shared" si="1"/>
        <v>0</v>
      </c>
      <c r="K36" s="74">
        <f t="shared" si="10"/>
        <v>0</v>
      </c>
      <c r="L36" s="155">
        <v>0</v>
      </c>
      <c r="M36" s="76">
        <f t="shared" si="5"/>
        <v>1122.7481908919999</v>
      </c>
      <c r="N36" s="77">
        <f t="shared" si="11"/>
        <v>1555.0062443854199</v>
      </c>
      <c r="O36" s="77">
        <f t="shared" si="12"/>
        <v>280.68704772299998</v>
      </c>
      <c r="P36" s="77">
        <f t="shared" si="13"/>
        <v>224.54963817839999</v>
      </c>
    </row>
    <row r="37" spans="2:16" ht="20.25" customHeight="1" x14ac:dyDescent="0.3">
      <c r="B37" s="72" t="s">
        <v>2</v>
      </c>
      <c r="C37" s="169">
        <v>871.62</v>
      </c>
      <c r="D37" s="73">
        <f t="shared" si="6"/>
        <v>0</v>
      </c>
      <c r="E37" s="74">
        <f t="shared" si="7"/>
        <v>0</v>
      </c>
      <c r="F37" s="74">
        <f t="shared" si="8"/>
        <v>0</v>
      </c>
      <c r="G37" s="155">
        <v>0</v>
      </c>
      <c r="H37" s="114">
        <v>1207.1937</v>
      </c>
      <c r="I37" s="73">
        <f t="shared" si="9"/>
        <v>0</v>
      </c>
      <c r="J37" s="74">
        <f t="shared" si="1"/>
        <v>0</v>
      </c>
      <c r="K37" s="74">
        <f t="shared" si="10"/>
        <v>0</v>
      </c>
      <c r="L37" s="155">
        <v>0</v>
      </c>
      <c r="M37" s="76">
        <f t="shared" si="5"/>
        <v>1122.7481908919999</v>
      </c>
      <c r="N37" s="77">
        <f t="shared" si="11"/>
        <v>1555.0062443854199</v>
      </c>
      <c r="O37" s="77">
        <f t="shared" si="12"/>
        <v>280.68704772299998</v>
      </c>
      <c r="P37" s="77">
        <f t="shared" si="13"/>
        <v>224.54963817839999</v>
      </c>
    </row>
    <row r="38" spans="2:16" ht="20.25" customHeight="1" x14ac:dyDescent="0.3">
      <c r="B38" s="72" t="s">
        <v>17</v>
      </c>
      <c r="C38" s="169">
        <v>610.13</v>
      </c>
      <c r="D38" s="73">
        <f t="shared" si="6"/>
        <v>0</v>
      </c>
      <c r="E38" s="74">
        <f t="shared" si="7"/>
        <v>0</v>
      </c>
      <c r="F38" s="74">
        <f t="shared" si="8"/>
        <v>0</v>
      </c>
      <c r="G38" s="155">
        <v>0</v>
      </c>
      <c r="H38" s="114">
        <v>845.03004999999996</v>
      </c>
      <c r="I38" s="73">
        <f t="shared" si="9"/>
        <v>0</v>
      </c>
      <c r="J38" s="74">
        <f t="shared" si="1"/>
        <v>0</v>
      </c>
      <c r="K38" s="74">
        <f t="shared" si="10"/>
        <v>0</v>
      </c>
      <c r="L38" s="155">
        <v>0</v>
      </c>
      <c r="M38" s="76">
        <f t="shared" si="5"/>
        <v>785.91858115799994</v>
      </c>
      <c r="N38" s="77">
        <f t="shared" si="11"/>
        <v>1088.4972349038298</v>
      </c>
      <c r="O38" s="77">
        <f t="shared" si="12"/>
        <v>196.47964528949998</v>
      </c>
      <c r="P38" s="77">
        <f t="shared" si="13"/>
        <v>157.18371623159999</v>
      </c>
    </row>
    <row r="39" spans="2:16" ht="20.25" customHeight="1" x14ac:dyDescent="0.3">
      <c r="B39" s="72" t="s">
        <v>51</v>
      </c>
      <c r="C39" s="169">
        <v>1064.42</v>
      </c>
      <c r="D39" s="73">
        <f t="shared" si="6"/>
        <v>0</v>
      </c>
      <c r="E39" s="74">
        <f t="shared" si="7"/>
        <v>0</v>
      </c>
      <c r="F39" s="74">
        <f t="shared" si="8"/>
        <v>0</v>
      </c>
      <c r="G39" s="155">
        <v>0</v>
      </c>
      <c r="H39" s="114">
        <v>1474.2217000000001</v>
      </c>
      <c r="I39" s="73">
        <f t="shared" si="9"/>
        <v>0</v>
      </c>
      <c r="J39" s="74">
        <f t="shared" si="1"/>
        <v>0</v>
      </c>
      <c r="K39" s="74">
        <f t="shared" si="10"/>
        <v>0</v>
      </c>
      <c r="L39" s="155">
        <v>0</v>
      </c>
      <c r="M39" s="76">
        <f t="shared" si="5"/>
        <v>1371.0970713720001</v>
      </c>
      <c r="N39" s="77">
        <f t="shared" si="11"/>
        <v>1898.9694438502202</v>
      </c>
      <c r="O39" s="77">
        <f t="shared" si="12"/>
        <v>342.77426784300002</v>
      </c>
      <c r="P39" s="77">
        <f t="shared" si="13"/>
        <v>274.21941427440004</v>
      </c>
    </row>
    <row r="40" spans="2:16" ht="20.25" customHeight="1" x14ac:dyDescent="0.3">
      <c r="B40" s="72" t="s">
        <v>44</v>
      </c>
      <c r="C40" s="169">
        <v>694.76</v>
      </c>
      <c r="D40" s="73">
        <f t="shared" si="6"/>
        <v>0</v>
      </c>
      <c r="E40" s="74">
        <f t="shared" si="7"/>
        <v>0</v>
      </c>
      <c r="F40" s="74">
        <f t="shared" si="8"/>
        <v>0</v>
      </c>
      <c r="G40" s="155">
        <v>0</v>
      </c>
      <c r="H40" s="114">
        <v>962.24260000000004</v>
      </c>
      <c r="I40" s="73">
        <f t="shared" si="9"/>
        <v>0</v>
      </c>
      <c r="J40" s="74">
        <f t="shared" si="1"/>
        <v>0</v>
      </c>
      <c r="K40" s="74">
        <f t="shared" si="10"/>
        <v>0</v>
      </c>
      <c r="L40" s="155">
        <v>0</v>
      </c>
      <c r="M40" s="76">
        <f t="shared" si="5"/>
        <v>894.9318890159999</v>
      </c>
      <c r="N40" s="77">
        <f t="shared" si="11"/>
        <v>1239.4806662871599</v>
      </c>
      <c r="O40" s="77">
        <f t="shared" si="12"/>
        <v>223.73297225399998</v>
      </c>
      <c r="P40" s="77">
        <f t="shared" si="13"/>
        <v>178.98637780319999</v>
      </c>
    </row>
    <row r="41" spans="2:16" ht="20.25" customHeight="1" x14ac:dyDescent="0.3">
      <c r="B41" s="72" t="s">
        <v>45</v>
      </c>
      <c r="C41" s="169">
        <v>798.32</v>
      </c>
      <c r="D41" s="73">
        <f t="shared" si="6"/>
        <v>0</v>
      </c>
      <c r="E41" s="74">
        <f t="shared" si="7"/>
        <v>0</v>
      </c>
      <c r="F41" s="74">
        <f t="shared" si="8"/>
        <v>0</v>
      </c>
      <c r="G41" s="155">
        <v>0</v>
      </c>
      <c r="H41" s="114">
        <v>1105.6732000000002</v>
      </c>
      <c r="I41" s="73">
        <f t="shared" si="9"/>
        <v>0</v>
      </c>
      <c r="J41" s="74">
        <f t="shared" si="1"/>
        <v>0</v>
      </c>
      <c r="K41" s="74">
        <f t="shared" si="10"/>
        <v>0</v>
      </c>
      <c r="L41" s="155">
        <v>0</v>
      </c>
      <c r="M41" s="76">
        <f t="shared" si="5"/>
        <v>1028.329244112</v>
      </c>
      <c r="N41" s="77">
        <f t="shared" si="11"/>
        <v>1424.2360030951199</v>
      </c>
      <c r="O41" s="77">
        <f t="shared" si="12"/>
        <v>257.08231102799999</v>
      </c>
      <c r="P41" s="77">
        <f t="shared" si="13"/>
        <v>205.66584882239999</v>
      </c>
    </row>
    <row r="42" spans="2:16" ht="20.25" customHeight="1" x14ac:dyDescent="0.3">
      <c r="B42" s="72" t="s">
        <v>46</v>
      </c>
      <c r="C42" s="169">
        <v>1064.42</v>
      </c>
      <c r="D42" s="73">
        <f t="shared" si="6"/>
        <v>0</v>
      </c>
      <c r="E42" s="74">
        <f t="shared" si="7"/>
        <v>0</v>
      </c>
      <c r="F42" s="74">
        <f t="shared" si="8"/>
        <v>0</v>
      </c>
      <c r="G42" s="155">
        <v>0</v>
      </c>
      <c r="H42" s="114">
        <v>1474.2217000000001</v>
      </c>
      <c r="I42" s="73">
        <f t="shared" si="9"/>
        <v>0</v>
      </c>
      <c r="J42" s="74">
        <f t="shared" si="1"/>
        <v>0</v>
      </c>
      <c r="K42" s="74">
        <f t="shared" si="10"/>
        <v>0</v>
      </c>
      <c r="L42" s="155">
        <v>0</v>
      </c>
      <c r="M42" s="76">
        <f t="shared" si="5"/>
        <v>1371.0970713720001</v>
      </c>
      <c r="N42" s="77">
        <f t="shared" si="11"/>
        <v>1898.9694438502202</v>
      </c>
      <c r="O42" s="77">
        <f t="shared" si="12"/>
        <v>342.77426784300002</v>
      </c>
      <c r="P42" s="77">
        <f t="shared" si="13"/>
        <v>274.21941427440004</v>
      </c>
    </row>
    <row r="43" spans="2:16" ht="20.25" customHeight="1" x14ac:dyDescent="0.3">
      <c r="B43" s="72" t="s">
        <v>23</v>
      </c>
      <c r="C43" s="169">
        <v>876.74099999999999</v>
      </c>
      <c r="D43" s="73">
        <f t="shared" si="6"/>
        <v>0</v>
      </c>
      <c r="E43" s="74">
        <f t="shared" si="7"/>
        <v>0</v>
      </c>
      <c r="F43" s="74">
        <f t="shared" si="8"/>
        <v>0</v>
      </c>
      <c r="G43" s="155">
        <v>0</v>
      </c>
      <c r="H43" s="114">
        <v>1214.2862849999999</v>
      </c>
      <c r="I43" s="73">
        <f t="shared" si="9"/>
        <v>0</v>
      </c>
      <c r="J43" s="74">
        <f t="shared" si="1"/>
        <v>0</v>
      </c>
      <c r="K43" s="74">
        <f t="shared" si="10"/>
        <v>0</v>
      </c>
      <c r="L43" s="155">
        <v>0</v>
      </c>
      <c r="M43" s="76">
        <f t="shared" si="5"/>
        <v>1129.3446360005998</v>
      </c>
      <c r="N43" s="77">
        <f t="shared" si="11"/>
        <v>1564.1423208608308</v>
      </c>
      <c r="O43" s="77">
        <f t="shared" si="12"/>
        <v>282.33615900014996</v>
      </c>
      <c r="P43" s="77">
        <f t="shared" si="13"/>
        <v>225.86892720011997</v>
      </c>
    </row>
    <row r="44" spans="2:16" ht="20.25" customHeight="1" x14ac:dyDescent="0.3">
      <c r="B44" s="72" t="s">
        <v>39</v>
      </c>
      <c r="C44" s="169">
        <v>811.21600000000001</v>
      </c>
      <c r="D44" s="73">
        <f t="shared" si="6"/>
        <v>0</v>
      </c>
      <c r="E44" s="74">
        <f t="shared" si="7"/>
        <v>0</v>
      </c>
      <c r="F44" s="74">
        <f t="shared" si="8"/>
        <v>0</v>
      </c>
      <c r="G44" s="155">
        <v>0</v>
      </c>
      <c r="H44" s="114">
        <v>1123.5341599999999</v>
      </c>
      <c r="I44" s="73">
        <f t="shared" si="9"/>
        <v>0</v>
      </c>
      <c r="J44" s="74">
        <f t="shared" si="1"/>
        <v>0</v>
      </c>
      <c r="K44" s="74">
        <f t="shared" si="10"/>
        <v>0</v>
      </c>
      <c r="L44" s="155">
        <v>0</v>
      </c>
      <c r="M44" s="76">
        <f t="shared" si="5"/>
        <v>1044.9407957855999</v>
      </c>
      <c r="N44" s="77">
        <f t="shared" si="11"/>
        <v>1447.243002163056</v>
      </c>
      <c r="O44" s="77">
        <f t="shared" si="12"/>
        <v>261.23519894639998</v>
      </c>
      <c r="P44" s="77">
        <f t="shared" si="13"/>
        <v>208.98815915711998</v>
      </c>
    </row>
    <row r="45" spans="2:16" ht="20.25" customHeight="1" x14ac:dyDescent="0.3">
      <c r="B45" s="72" t="s">
        <v>22</v>
      </c>
      <c r="C45" s="169">
        <v>1147.55</v>
      </c>
      <c r="D45" s="73">
        <f t="shared" si="6"/>
        <v>0</v>
      </c>
      <c r="E45" s="74">
        <f t="shared" si="7"/>
        <v>0</v>
      </c>
      <c r="F45" s="74">
        <f t="shared" si="8"/>
        <v>0</v>
      </c>
      <c r="G45" s="155">
        <v>0</v>
      </c>
      <c r="H45" s="114">
        <v>1589.3567499999999</v>
      </c>
      <c r="I45" s="73">
        <f t="shared" si="9"/>
        <v>0</v>
      </c>
      <c r="J45" s="74">
        <f t="shared" si="1"/>
        <v>0</v>
      </c>
      <c r="K45" s="74">
        <f t="shared" si="10"/>
        <v>0</v>
      </c>
      <c r="L45" s="155">
        <v>0</v>
      </c>
      <c r="M45" s="76">
        <f t="shared" si="5"/>
        <v>1478.17820433</v>
      </c>
      <c r="N45" s="77">
        <f t="shared" si="11"/>
        <v>2047.27681299705</v>
      </c>
      <c r="O45" s="77">
        <f t="shared" si="12"/>
        <v>369.54455108249999</v>
      </c>
      <c r="P45" s="77">
        <f t="shared" si="13"/>
        <v>295.63564086600002</v>
      </c>
    </row>
    <row r="46" spans="2:16" ht="20.25" customHeight="1" x14ac:dyDescent="0.3">
      <c r="B46" s="72" t="s">
        <v>18</v>
      </c>
      <c r="C46" s="169">
        <v>803.28</v>
      </c>
      <c r="D46" s="73">
        <f t="shared" si="6"/>
        <v>0</v>
      </c>
      <c r="E46" s="74">
        <f t="shared" si="7"/>
        <v>0</v>
      </c>
      <c r="F46" s="74">
        <f t="shared" si="8"/>
        <v>0</v>
      </c>
      <c r="G46" s="155">
        <v>0</v>
      </c>
      <c r="H46" s="114">
        <v>1112.5427999999999</v>
      </c>
      <c r="I46" s="73">
        <f t="shared" si="9"/>
        <v>0</v>
      </c>
      <c r="J46" s="74">
        <f t="shared" si="1"/>
        <v>0</v>
      </c>
      <c r="K46" s="74">
        <f t="shared" si="10"/>
        <v>0</v>
      </c>
      <c r="L46" s="155">
        <v>0</v>
      </c>
      <c r="M46" s="76">
        <f t="shared" si="5"/>
        <v>1034.718302448</v>
      </c>
      <c r="N46" s="77">
        <f t="shared" si="11"/>
        <v>1433.0848488904801</v>
      </c>
      <c r="O46" s="77">
        <f t="shared" si="12"/>
        <v>258.67957561200001</v>
      </c>
      <c r="P46" s="77">
        <f t="shared" si="13"/>
        <v>206.94366048960001</v>
      </c>
    </row>
    <row r="47" spans="2:16" ht="20.25" customHeight="1" x14ac:dyDescent="0.3">
      <c r="B47" s="72" t="s">
        <v>3</v>
      </c>
      <c r="C47" s="169">
        <v>684.19</v>
      </c>
      <c r="D47" s="73">
        <f t="shared" si="6"/>
        <v>0</v>
      </c>
      <c r="E47" s="74">
        <f t="shared" si="7"/>
        <v>0</v>
      </c>
      <c r="F47" s="74">
        <f t="shared" si="8"/>
        <v>0</v>
      </c>
      <c r="G47" s="155">
        <v>0</v>
      </c>
      <c r="H47" s="114">
        <v>947.60315000000003</v>
      </c>
      <c r="I47" s="73">
        <f t="shared" si="9"/>
        <v>0</v>
      </c>
      <c r="J47" s="74">
        <f t="shared" si="1"/>
        <v>0</v>
      </c>
      <c r="K47" s="74">
        <f t="shared" si="10"/>
        <v>0</v>
      </c>
      <c r="L47" s="155">
        <v>0</v>
      </c>
      <c r="M47" s="76">
        <f t="shared" si="5"/>
        <v>881.31649655400008</v>
      </c>
      <c r="N47" s="77">
        <f t="shared" si="11"/>
        <v>1220.6233477272901</v>
      </c>
      <c r="O47" s="77">
        <f t="shared" si="12"/>
        <v>220.32912413850002</v>
      </c>
      <c r="P47" s="77">
        <f t="shared" si="13"/>
        <v>176.26329931080002</v>
      </c>
    </row>
    <row r="48" spans="2:16" ht="20.25" customHeight="1" x14ac:dyDescent="0.3">
      <c r="B48" s="72" t="s">
        <v>31</v>
      </c>
      <c r="C48" s="169">
        <v>1064.42</v>
      </c>
      <c r="D48" s="73">
        <f t="shared" si="6"/>
        <v>0</v>
      </c>
      <c r="E48" s="74">
        <f t="shared" si="7"/>
        <v>0</v>
      </c>
      <c r="F48" s="74">
        <f t="shared" si="8"/>
        <v>0</v>
      </c>
      <c r="G48" s="155">
        <v>0</v>
      </c>
      <c r="H48" s="114">
        <v>1474.2217000000001</v>
      </c>
      <c r="I48" s="73">
        <f t="shared" si="9"/>
        <v>0</v>
      </c>
      <c r="J48" s="74">
        <f t="shared" si="1"/>
        <v>0</v>
      </c>
      <c r="K48" s="74">
        <f t="shared" si="10"/>
        <v>0</v>
      </c>
      <c r="L48" s="155">
        <v>0</v>
      </c>
      <c r="M48" s="76">
        <f t="shared" si="5"/>
        <v>1371.0970713720001</v>
      </c>
      <c r="N48" s="77">
        <f t="shared" si="11"/>
        <v>1898.9694438502202</v>
      </c>
      <c r="O48" s="77">
        <f t="shared" si="12"/>
        <v>342.77426784300002</v>
      </c>
      <c r="P48" s="77">
        <f t="shared" si="13"/>
        <v>274.21941427440004</v>
      </c>
    </row>
    <row r="49" spans="2:16" ht="20.25" customHeight="1" x14ac:dyDescent="0.3">
      <c r="B49" s="72" t="s">
        <v>21</v>
      </c>
      <c r="C49" s="169">
        <v>534.67999999999995</v>
      </c>
      <c r="D49" s="73">
        <f t="shared" si="6"/>
        <v>0</v>
      </c>
      <c r="E49" s="74">
        <f t="shared" si="7"/>
        <v>0</v>
      </c>
      <c r="F49" s="74">
        <f t="shared" si="8"/>
        <v>0</v>
      </c>
      <c r="G49" s="155">
        <v>0</v>
      </c>
      <c r="H49" s="114">
        <v>740.53179999999998</v>
      </c>
      <c r="I49" s="73">
        <f t="shared" si="9"/>
        <v>0</v>
      </c>
      <c r="J49" s="74">
        <f t="shared" si="1"/>
        <v>0</v>
      </c>
      <c r="K49" s="74">
        <f t="shared" si="10"/>
        <v>0</v>
      </c>
      <c r="L49" s="155">
        <v>0</v>
      </c>
      <c r="M49" s="76">
        <f t="shared" si="5"/>
        <v>688.7301836879999</v>
      </c>
      <c r="N49" s="77">
        <f t="shared" si="11"/>
        <v>953.89130440787983</v>
      </c>
      <c r="O49" s="77">
        <f t="shared" si="12"/>
        <v>172.18254592199997</v>
      </c>
      <c r="P49" s="77">
        <f t="shared" si="13"/>
        <v>137.74603673759998</v>
      </c>
    </row>
    <row r="50" spans="2:16" ht="20.25" customHeight="1" x14ac:dyDescent="0.3">
      <c r="B50" s="72" t="s">
        <v>61</v>
      </c>
      <c r="C50" s="169">
        <v>1485.55</v>
      </c>
      <c r="D50" s="73">
        <f t="shared" si="6"/>
        <v>0</v>
      </c>
      <c r="E50" s="74">
        <f t="shared" si="7"/>
        <v>0</v>
      </c>
      <c r="F50" s="74">
        <f t="shared" si="8"/>
        <v>0</v>
      </c>
      <c r="G50" s="155">
        <v>0</v>
      </c>
      <c r="H50" s="114">
        <v>2057.48675</v>
      </c>
      <c r="I50" s="73">
        <f t="shared" si="9"/>
        <v>0</v>
      </c>
      <c r="J50" s="74">
        <f t="shared" si="1"/>
        <v>0</v>
      </c>
      <c r="K50" s="74">
        <f t="shared" si="10"/>
        <v>0</v>
      </c>
      <c r="L50" s="155">
        <v>0</v>
      </c>
      <c r="M50" s="76">
        <f t="shared" si="5"/>
        <v>1913.5616151299998</v>
      </c>
      <c r="N50" s="77">
        <f t="shared" si="11"/>
        <v>2650.2828369550498</v>
      </c>
      <c r="O50" s="77">
        <f t="shared" si="12"/>
        <v>478.39040378249996</v>
      </c>
      <c r="P50" s="77">
        <f t="shared" si="13"/>
        <v>382.71232302599998</v>
      </c>
    </row>
    <row r="51" spans="2:16" ht="20.25" customHeight="1" x14ac:dyDescent="0.3">
      <c r="B51" s="72" t="s">
        <v>32</v>
      </c>
      <c r="C51" s="169">
        <v>1183.51</v>
      </c>
      <c r="D51" s="73">
        <f t="shared" si="6"/>
        <v>0</v>
      </c>
      <c r="E51" s="74">
        <f t="shared" si="7"/>
        <v>0</v>
      </c>
      <c r="F51" s="74">
        <f t="shared" si="8"/>
        <v>0</v>
      </c>
      <c r="G51" s="155">
        <v>0</v>
      </c>
      <c r="H51" s="114">
        <v>1639.1613500000001</v>
      </c>
      <c r="I51" s="73">
        <f t="shared" si="9"/>
        <v>0</v>
      </c>
      <c r="J51" s="74">
        <f t="shared" si="1"/>
        <v>0</v>
      </c>
      <c r="K51" s="74">
        <f t="shared" si="10"/>
        <v>0</v>
      </c>
      <c r="L51" s="155">
        <v>0</v>
      </c>
      <c r="M51" s="76">
        <f t="shared" si="5"/>
        <v>1524.4988772659999</v>
      </c>
      <c r="N51" s="77">
        <f t="shared" si="11"/>
        <v>2111.4309450134101</v>
      </c>
      <c r="O51" s="77">
        <f t="shared" si="12"/>
        <v>381.12471931649998</v>
      </c>
      <c r="P51" s="77">
        <f t="shared" si="13"/>
        <v>304.89977545319999</v>
      </c>
    </row>
    <row r="52" spans="2:16" ht="20.25" customHeight="1" x14ac:dyDescent="0.3">
      <c r="B52" s="72" t="s">
        <v>33</v>
      </c>
      <c r="C52" s="169">
        <v>934.2</v>
      </c>
      <c r="D52" s="73">
        <f t="shared" si="6"/>
        <v>0</v>
      </c>
      <c r="E52" s="74">
        <f t="shared" si="7"/>
        <v>0</v>
      </c>
      <c r="F52" s="74">
        <f t="shared" si="8"/>
        <v>0</v>
      </c>
      <c r="G52" s="155">
        <v>0</v>
      </c>
      <c r="H52" s="114">
        <v>1293.867</v>
      </c>
      <c r="I52" s="73">
        <f t="shared" si="9"/>
        <v>0</v>
      </c>
      <c r="J52" s="74">
        <f t="shared" si="1"/>
        <v>0</v>
      </c>
      <c r="K52" s="74">
        <f t="shared" si="10"/>
        <v>0</v>
      </c>
      <c r="L52" s="155">
        <v>0</v>
      </c>
      <c r="M52" s="76">
        <f t="shared" si="5"/>
        <v>1203.35852772</v>
      </c>
      <c r="N52" s="77">
        <f t="shared" si="11"/>
        <v>1666.6515608922</v>
      </c>
      <c r="O52" s="77">
        <f t="shared" si="12"/>
        <v>300.83963193</v>
      </c>
      <c r="P52" s="77">
        <f t="shared" si="13"/>
        <v>240.67170554399999</v>
      </c>
    </row>
    <row r="53" spans="2:16" ht="20.25" customHeight="1" x14ac:dyDescent="0.3">
      <c r="B53" s="72" t="s">
        <v>35</v>
      </c>
      <c r="C53" s="169">
        <v>1197.07</v>
      </c>
      <c r="D53" s="73">
        <f t="shared" si="6"/>
        <v>0</v>
      </c>
      <c r="E53" s="74">
        <f t="shared" si="7"/>
        <v>0</v>
      </c>
      <c r="F53" s="74">
        <f t="shared" si="8"/>
        <v>0</v>
      </c>
      <c r="G53" s="155">
        <v>0</v>
      </c>
      <c r="H53" s="114">
        <v>1657.9419499999999</v>
      </c>
      <c r="I53" s="73">
        <f t="shared" si="9"/>
        <v>0</v>
      </c>
      <c r="J53" s="74">
        <f t="shared" si="1"/>
        <v>0</v>
      </c>
      <c r="K53" s="74">
        <f t="shared" si="10"/>
        <v>0</v>
      </c>
      <c r="L53" s="155">
        <v>0</v>
      </c>
      <c r="M53" s="76">
        <f t="shared" si="5"/>
        <v>1541.9657383619999</v>
      </c>
      <c r="N53" s="77">
        <f t="shared" si="11"/>
        <v>2135.6225476313698</v>
      </c>
      <c r="O53" s="77">
        <f t="shared" si="12"/>
        <v>385.49143459049998</v>
      </c>
      <c r="P53" s="77">
        <f t="shared" si="13"/>
        <v>308.3931476724</v>
      </c>
    </row>
    <row r="54" spans="2:16" ht="20.25" customHeight="1" x14ac:dyDescent="0.3">
      <c r="B54" s="72" t="s">
        <v>34</v>
      </c>
      <c r="C54" s="169">
        <v>898.57</v>
      </c>
      <c r="D54" s="73">
        <f t="shared" si="6"/>
        <v>0</v>
      </c>
      <c r="E54" s="74">
        <f t="shared" si="7"/>
        <v>0</v>
      </c>
      <c r="F54" s="74">
        <f t="shared" si="8"/>
        <v>0</v>
      </c>
      <c r="G54" s="155">
        <v>0</v>
      </c>
      <c r="H54" s="114">
        <v>1244.51945</v>
      </c>
      <c r="I54" s="73">
        <f t="shared" si="9"/>
        <v>0</v>
      </c>
      <c r="J54" s="74">
        <f t="shared" si="1"/>
        <v>0</v>
      </c>
      <c r="K54" s="74">
        <f t="shared" si="10"/>
        <v>0</v>
      </c>
      <c r="L54" s="155">
        <v>0</v>
      </c>
      <c r="M54" s="76">
        <f t="shared" si="5"/>
        <v>1157.462933262</v>
      </c>
      <c r="N54" s="77">
        <f t="shared" si="11"/>
        <v>1603.0861625678699</v>
      </c>
      <c r="O54" s="77">
        <f t="shared" si="12"/>
        <v>289.36573331549999</v>
      </c>
      <c r="P54" s="77">
        <f t="shared" si="13"/>
        <v>231.49258665240001</v>
      </c>
    </row>
    <row r="55" spans="2:16" ht="20.25" customHeight="1" x14ac:dyDescent="0.3">
      <c r="B55" s="72" t="s">
        <v>37</v>
      </c>
      <c r="C55" s="169">
        <v>891.3</v>
      </c>
      <c r="D55" s="73">
        <f t="shared" si="6"/>
        <v>0</v>
      </c>
      <c r="E55" s="74">
        <f t="shared" si="7"/>
        <v>0</v>
      </c>
      <c r="F55" s="74">
        <f t="shared" si="8"/>
        <v>0</v>
      </c>
      <c r="G55" s="155">
        <v>0</v>
      </c>
      <c r="H55" s="114">
        <v>1234.4504999999999</v>
      </c>
      <c r="I55" s="73">
        <f t="shared" si="9"/>
        <v>0</v>
      </c>
      <c r="J55" s="74">
        <f t="shared" si="1"/>
        <v>0</v>
      </c>
      <c r="K55" s="74">
        <f t="shared" si="10"/>
        <v>0</v>
      </c>
      <c r="L55" s="155">
        <v>0</v>
      </c>
      <c r="M55" s="76">
        <f t="shared" si="5"/>
        <v>1148.0983255799999</v>
      </c>
      <c r="N55" s="77">
        <f t="shared" si="11"/>
        <v>1590.1161809282999</v>
      </c>
      <c r="O55" s="77">
        <f t="shared" si="12"/>
        <v>287.02458139499998</v>
      </c>
      <c r="P55" s="77">
        <f t="shared" si="13"/>
        <v>229.61966511599999</v>
      </c>
    </row>
    <row r="56" spans="2:16" ht="20.25" customHeight="1" x14ac:dyDescent="0.3">
      <c r="B56" s="72" t="s">
        <v>36</v>
      </c>
      <c r="C56" s="169">
        <v>621.80999999999995</v>
      </c>
      <c r="D56" s="73">
        <f t="shared" si="6"/>
        <v>0</v>
      </c>
      <c r="E56" s="74">
        <f t="shared" si="7"/>
        <v>0</v>
      </c>
      <c r="F56" s="74">
        <f t="shared" si="8"/>
        <v>0</v>
      </c>
      <c r="G56" s="155">
        <v>0</v>
      </c>
      <c r="H56" s="114">
        <v>861.20684999999992</v>
      </c>
      <c r="I56" s="73">
        <f t="shared" si="9"/>
        <v>0</v>
      </c>
      <c r="J56" s="74">
        <f t="shared" si="1"/>
        <v>0</v>
      </c>
      <c r="K56" s="74">
        <f t="shared" si="10"/>
        <v>0</v>
      </c>
      <c r="L56" s="155">
        <v>0</v>
      </c>
      <c r="M56" s="76">
        <f t="shared" si="5"/>
        <v>800.96378304599989</v>
      </c>
      <c r="N56" s="77">
        <f t="shared" si="11"/>
        <v>1109.3348395187099</v>
      </c>
      <c r="O56" s="77">
        <f t="shared" si="12"/>
        <v>200.24094576149997</v>
      </c>
      <c r="P56" s="77">
        <f t="shared" si="13"/>
        <v>160.19275660919999</v>
      </c>
    </row>
    <row r="57" spans="2:16" ht="20.25" customHeight="1" x14ac:dyDescent="0.3">
      <c r="B57" s="72" t="s">
        <v>19</v>
      </c>
      <c r="C57" s="169">
        <v>457.06</v>
      </c>
      <c r="D57" s="73">
        <f t="shared" si="6"/>
        <v>0</v>
      </c>
      <c r="E57" s="74">
        <f t="shared" si="7"/>
        <v>0</v>
      </c>
      <c r="F57" s="74">
        <f t="shared" si="8"/>
        <v>0</v>
      </c>
      <c r="G57" s="155">
        <v>0</v>
      </c>
      <c r="H57" s="114">
        <v>633.02809999999999</v>
      </c>
      <c r="I57" s="73">
        <f t="shared" si="9"/>
        <v>0</v>
      </c>
      <c r="J57" s="74">
        <f t="shared" si="1"/>
        <v>0</v>
      </c>
      <c r="K57" s="74">
        <f t="shared" si="10"/>
        <v>0</v>
      </c>
      <c r="L57" s="155">
        <v>0</v>
      </c>
      <c r="M57" s="76">
        <f t="shared" si="5"/>
        <v>588.74657319599999</v>
      </c>
      <c r="N57" s="77">
        <f t="shared" si="11"/>
        <v>815.41400387646001</v>
      </c>
      <c r="O57" s="77">
        <f t="shared" si="12"/>
        <v>147.186643299</v>
      </c>
      <c r="P57" s="77">
        <f t="shared" si="13"/>
        <v>117.74931463919999</v>
      </c>
    </row>
    <row r="58" spans="2:16" ht="20.25" customHeight="1" x14ac:dyDescent="0.3">
      <c r="B58" s="72" t="s">
        <v>62</v>
      </c>
      <c r="C58" s="169">
        <v>679.11</v>
      </c>
      <c r="D58" s="73">
        <f t="shared" si="6"/>
        <v>0</v>
      </c>
      <c r="E58" s="74">
        <f t="shared" si="7"/>
        <v>0</v>
      </c>
      <c r="F58" s="74">
        <f t="shared" si="8"/>
        <v>0</v>
      </c>
      <c r="G58" s="155">
        <v>0</v>
      </c>
      <c r="H58" s="114">
        <v>940.56735000000003</v>
      </c>
      <c r="I58" s="73">
        <f t="shared" si="9"/>
        <v>0</v>
      </c>
      <c r="J58" s="74">
        <f t="shared" si="1"/>
        <v>0</v>
      </c>
      <c r="K58" s="74">
        <f t="shared" si="10"/>
        <v>0</v>
      </c>
      <c r="L58" s="155">
        <v>0</v>
      </c>
      <c r="M58" s="76">
        <f t="shared" si="5"/>
        <v>874.77286422600002</v>
      </c>
      <c r="N58" s="77">
        <f t="shared" si="11"/>
        <v>1211.56041695301</v>
      </c>
      <c r="O58" s="77">
        <f t="shared" si="12"/>
        <v>218.69321605650001</v>
      </c>
      <c r="P58" s="77">
        <f t="shared" si="13"/>
        <v>174.9545728452</v>
      </c>
    </row>
    <row r="59" spans="2:16" ht="20.25" customHeight="1" x14ac:dyDescent="0.3">
      <c r="B59" s="72" t="s">
        <v>63</v>
      </c>
      <c r="C59" s="169">
        <v>418.98</v>
      </c>
      <c r="D59" s="73">
        <f t="shared" si="6"/>
        <v>0</v>
      </c>
      <c r="E59" s="74">
        <f t="shared" si="7"/>
        <v>0</v>
      </c>
      <c r="F59" s="74">
        <f t="shared" si="8"/>
        <v>0</v>
      </c>
      <c r="G59" s="155">
        <v>0</v>
      </c>
      <c r="H59" s="114">
        <v>580.28730000000007</v>
      </c>
      <c r="I59" s="73">
        <f t="shared" si="9"/>
        <v>0</v>
      </c>
      <c r="J59" s="74">
        <f t="shared" si="1"/>
        <v>0</v>
      </c>
      <c r="K59" s="74">
        <f t="shared" si="10"/>
        <v>0</v>
      </c>
      <c r="L59" s="155">
        <v>0</v>
      </c>
      <c r="M59" s="76">
        <f t="shared" si="5"/>
        <v>539.69509306800001</v>
      </c>
      <c r="N59" s="77">
        <f t="shared" si="11"/>
        <v>747.47770389918003</v>
      </c>
      <c r="O59" s="77">
        <f t="shared" si="12"/>
        <v>134.923773267</v>
      </c>
      <c r="P59" s="77">
        <f t="shared" si="13"/>
        <v>107.9390186136</v>
      </c>
    </row>
    <row r="60" spans="2:16" ht="20.25" customHeight="1" thickBot="1" x14ac:dyDescent="0.35">
      <c r="B60" s="79" t="s">
        <v>47</v>
      </c>
      <c r="C60" s="151">
        <v>472.72</v>
      </c>
      <c r="D60" s="152">
        <f t="shared" si="6"/>
        <v>0</v>
      </c>
      <c r="E60" s="80">
        <f t="shared" si="7"/>
        <v>0</v>
      </c>
      <c r="F60" s="80">
        <f t="shared" si="8"/>
        <v>0</v>
      </c>
      <c r="G60" s="158">
        <v>0</v>
      </c>
      <c r="H60" s="153">
        <v>654.71720000000005</v>
      </c>
      <c r="I60" s="152">
        <f t="shared" si="9"/>
        <v>0</v>
      </c>
      <c r="J60" s="80">
        <f t="shared" si="1"/>
        <v>0</v>
      </c>
      <c r="K60" s="80">
        <f t="shared" si="10"/>
        <v>0</v>
      </c>
      <c r="L60" s="158">
        <v>0</v>
      </c>
      <c r="M60" s="76">
        <f t="shared" si="5"/>
        <v>608.91847915200003</v>
      </c>
      <c r="N60" s="77">
        <f t="shared" si="11"/>
        <v>843.35209362552007</v>
      </c>
      <c r="O60" s="77">
        <f t="shared" si="12"/>
        <v>152.22961978800001</v>
      </c>
      <c r="P60" s="77">
        <f t="shared" si="13"/>
        <v>121.78369583040001</v>
      </c>
    </row>
    <row r="61" spans="2:16" ht="15.5" x14ac:dyDescent="0.3">
      <c r="B61" s="3"/>
      <c r="C61" s="81"/>
      <c r="D61" s="81"/>
      <c r="E61" s="81"/>
      <c r="F61" s="81"/>
      <c r="G61" s="81"/>
      <c r="H61" s="107"/>
      <c r="I61" s="81"/>
      <c r="J61" s="81"/>
      <c r="K61" s="81"/>
      <c r="L61" s="81"/>
      <c r="M61" s="53"/>
      <c r="N61" s="53"/>
      <c r="O61" s="53"/>
      <c r="P61" s="53"/>
    </row>
    <row r="62" spans="2:16" ht="18.5" x14ac:dyDescent="0.3">
      <c r="B62" s="3" t="s">
        <v>64</v>
      </c>
      <c r="C62" s="54"/>
      <c r="D62" s="54"/>
      <c r="E62" s="54"/>
      <c r="F62" s="54"/>
      <c r="G62" s="54"/>
      <c r="H62" s="108"/>
      <c r="I62" s="54"/>
      <c r="J62" s="54"/>
      <c r="K62" s="54"/>
      <c r="L62" s="54"/>
      <c r="M62" s="54"/>
      <c r="N62" s="54"/>
      <c r="O62" s="53"/>
      <c r="P62" s="53"/>
    </row>
    <row r="63" spans="2:16" ht="18.5" x14ac:dyDescent="0.3">
      <c r="B63" s="3" t="s">
        <v>65</v>
      </c>
      <c r="C63" s="54"/>
      <c r="D63" s="54"/>
      <c r="E63" s="54"/>
      <c r="F63" s="54"/>
      <c r="G63" s="54"/>
      <c r="H63" s="108"/>
      <c r="I63" s="54"/>
      <c r="J63" s="54"/>
      <c r="K63" s="54"/>
      <c r="L63" s="54"/>
      <c r="M63" s="54"/>
      <c r="N63" s="54"/>
      <c r="O63" s="53"/>
      <c r="P63" s="53"/>
    </row>
    <row r="64" spans="2:16" ht="18.5" x14ac:dyDescent="0.3">
      <c r="B64" s="3" t="s">
        <v>66</v>
      </c>
      <c r="C64" s="81"/>
      <c r="D64" s="81"/>
      <c r="E64" s="81"/>
      <c r="F64" s="81"/>
      <c r="G64" s="81"/>
      <c r="H64" s="107"/>
      <c r="I64" s="81"/>
      <c r="J64" s="81"/>
      <c r="K64" s="81"/>
      <c r="L64" s="81"/>
      <c r="M64" s="53"/>
      <c r="N64" s="53"/>
      <c r="O64" s="53"/>
      <c r="P64" s="53"/>
    </row>
    <row r="65" spans="2:16" ht="18.5" x14ac:dyDescent="0.3">
      <c r="B65" s="3" t="s">
        <v>67</v>
      </c>
      <c r="C65" s="54"/>
      <c r="D65" s="54"/>
      <c r="E65" s="54"/>
      <c r="F65" s="54"/>
      <c r="G65" s="54"/>
      <c r="H65" s="108"/>
      <c r="I65" s="54"/>
      <c r="J65" s="54"/>
      <c r="K65" s="54"/>
      <c r="L65" s="54"/>
      <c r="M65" s="54"/>
      <c r="N65" s="54"/>
      <c r="O65" s="53"/>
      <c r="P65" s="53"/>
    </row>
    <row r="66" spans="2:16" ht="18.5" x14ac:dyDescent="0.3">
      <c r="B66" s="3" t="s">
        <v>68</v>
      </c>
      <c r="C66" s="81"/>
      <c r="D66" s="81"/>
      <c r="E66" s="81"/>
      <c r="F66" s="81"/>
      <c r="G66" s="81"/>
      <c r="H66" s="107"/>
      <c r="I66" s="81"/>
      <c r="J66" s="81"/>
      <c r="K66" s="81"/>
      <c r="L66" s="81"/>
      <c r="M66" s="53"/>
      <c r="N66" s="53"/>
      <c r="O66" s="53"/>
      <c r="P66" s="53"/>
    </row>
    <row r="67" spans="2:16" ht="15" customHeight="1" x14ac:dyDescent="0.3">
      <c r="B67" s="83" t="s">
        <v>69</v>
      </c>
      <c r="C67" s="84"/>
      <c r="D67" s="84"/>
      <c r="E67" s="84"/>
      <c r="F67" s="84"/>
      <c r="G67" s="84"/>
      <c r="H67" s="109"/>
      <c r="I67" s="84"/>
      <c r="J67" s="84"/>
      <c r="K67" s="84"/>
      <c r="L67" s="84"/>
      <c r="M67" s="84"/>
      <c r="N67" s="84"/>
      <c r="O67" s="84"/>
      <c r="P67" s="84"/>
    </row>
    <row r="68" spans="2:16" ht="15.5" x14ac:dyDescent="0.3">
      <c r="B68" s="3" t="s">
        <v>70</v>
      </c>
      <c r="C68" s="81"/>
      <c r="D68" s="81"/>
      <c r="E68" s="85"/>
      <c r="F68" s="85"/>
      <c r="G68" s="85"/>
      <c r="H68" s="110"/>
      <c r="I68" s="85"/>
      <c r="J68" s="85"/>
      <c r="K68" s="85"/>
      <c r="L68" s="85"/>
      <c r="M68" s="53"/>
      <c r="N68" s="53"/>
      <c r="O68" s="53"/>
      <c r="P68" s="53"/>
    </row>
    <row r="69" spans="2:16" ht="15.5" x14ac:dyDescent="0.3">
      <c r="B69" s="3"/>
      <c r="C69" s="81"/>
      <c r="D69" s="81"/>
      <c r="E69" s="81"/>
      <c r="F69" s="81"/>
      <c r="G69" s="81"/>
      <c r="H69" s="107"/>
      <c r="I69" s="81"/>
      <c r="J69" s="81"/>
      <c r="K69" s="81"/>
      <c r="L69" s="81"/>
      <c r="M69" s="53"/>
      <c r="N69" s="53"/>
      <c r="O69" s="53"/>
      <c r="P69" s="53"/>
    </row>
    <row r="70" spans="2:16" ht="15.5" x14ac:dyDescent="0.3">
      <c r="B70" s="86" t="s">
        <v>76</v>
      </c>
      <c r="C70" s="81"/>
      <c r="D70" s="81"/>
      <c r="E70" s="85"/>
      <c r="F70" s="85"/>
      <c r="G70" s="85"/>
      <c r="H70" s="110"/>
      <c r="I70" s="85"/>
      <c r="J70" s="85"/>
      <c r="K70" s="85"/>
      <c r="L70" s="85"/>
      <c r="M70" s="53"/>
      <c r="N70" s="53"/>
      <c r="O70" s="53"/>
      <c r="P70" s="53"/>
    </row>
  </sheetData>
  <protectedRanges>
    <protectedRange sqref="G12:G60 L12:L60" name="Bereich4"/>
    <protectedRange password="C9BF" sqref="E2" name="Bereich1"/>
    <protectedRange password="C9BF" sqref="D62:D68" name="Bereich1_3"/>
    <protectedRange password="C9BF" sqref="D61 D69:D70 D3:D5" name="Bereich1_2"/>
  </protectedRanges>
  <mergeCells count="2">
    <mergeCell ref="D6:G7"/>
    <mergeCell ref="I6:L7"/>
  </mergeCells>
  <dataValidations count="1">
    <dataValidation type="decimal" errorStyle="warning" operator="greaterThanOrEqual" allowBlank="1" showInputMessage="1" showErrorMessage="1" errorTitle="ACHTUNG!" error="Gage abzüglich SZ/UEL liegt unter Mindestgage lt. Kollektivvertrag!" sqref="H23:H59 H14:H21">
      <formula1>ROUNDDOWN(N14,2)</formula1>
    </dataValidation>
  </dataValidations>
  <pageMargins left="0.70866141732283472" right="0.7086614173228347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0"/>
  <sheetViews>
    <sheetView showGridLines="0" showRowColHeaders="0" workbookViewId="0">
      <selection activeCell="B26" sqref="B26"/>
    </sheetView>
  </sheetViews>
  <sheetFormatPr baseColWidth="10" defaultColWidth="11" defaultRowHeight="12.5" x14ac:dyDescent="0.3"/>
  <cols>
    <col min="1" max="1" width="5.84375" style="56" customWidth="1"/>
    <col min="2" max="2" width="42.84375" style="87" customWidth="1"/>
    <col min="3" max="3" width="17.3828125" style="88" customWidth="1"/>
    <col min="4" max="11" width="11.15234375" style="88" bestFit="1" customWidth="1"/>
    <col min="12" max="12" width="11.15234375" style="56" hidden="1" customWidth="1"/>
    <col min="13" max="15" width="0" style="56" hidden="1" customWidth="1"/>
    <col min="16" max="16384" width="11" style="56"/>
  </cols>
  <sheetData>
    <row r="2" spans="2:18" s="3" customFormat="1" ht="18" x14ac:dyDescent="0.3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55"/>
      <c r="M2" s="55"/>
      <c r="N2" s="55"/>
      <c r="O2" s="55"/>
      <c r="P2" s="55"/>
    </row>
    <row r="3" spans="2:18" ht="15.5" x14ac:dyDescent="0.3">
      <c r="B3" s="100" t="s">
        <v>71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8" ht="15.5" x14ac:dyDescent="0.3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8" ht="16" thickBot="1" x14ac:dyDescent="0.3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8" ht="15.5" x14ac:dyDescent="0.3">
      <c r="B6" s="57"/>
      <c r="C6" s="58"/>
      <c r="D6" s="188" t="s">
        <v>8</v>
      </c>
      <c r="E6" s="173"/>
      <c r="F6" s="173"/>
      <c r="G6" s="173"/>
      <c r="H6" s="173"/>
      <c r="I6" s="173"/>
      <c r="J6" s="173"/>
      <c r="K6" s="174"/>
    </row>
    <row r="7" spans="2:18" ht="15.5" x14ac:dyDescent="0.3">
      <c r="B7" s="59"/>
      <c r="C7" s="61" t="s">
        <v>87</v>
      </c>
      <c r="D7" s="189"/>
      <c r="E7" s="176"/>
      <c r="F7" s="176"/>
      <c r="G7" s="176"/>
      <c r="H7" s="176"/>
      <c r="I7" s="176"/>
      <c r="J7" s="176"/>
      <c r="K7" s="177"/>
    </row>
    <row r="8" spans="2:18" ht="15.5" x14ac:dyDescent="0.3">
      <c r="B8" s="60"/>
      <c r="C8" s="61" t="s">
        <v>89</v>
      </c>
      <c r="D8" s="196" t="s">
        <v>14</v>
      </c>
      <c r="E8" s="183"/>
      <c r="F8" s="183"/>
      <c r="G8" s="183"/>
      <c r="H8" s="196" t="s">
        <v>15</v>
      </c>
      <c r="I8" s="183"/>
      <c r="J8" s="183"/>
      <c r="K8" s="197"/>
      <c r="L8" s="62" t="s">
        <v>10</v>
      </c>
      <c r="M8" s="46" t="s">
        <v>16</v>
      </c>
      <c r="N8" s="41" t="s">
        <v>12</v>
      </c>
      <c r="O8" s="41" t="s">
        <v>12</v>
      </c>
      <c r="R8" s="156"/>
    </row>
    <row r="9" spans="2:18" ht="15.5" x14ac:dyDescent="0.3">
      <c r="B9" s="60"/>
      <c r="C9" s="61" t="s">
        <v>72</v>
      </c>
      <c r="D9" s="46" t="s">
        <v>12</v>
      </c>
      <c r="E9" s="7" t="s">
        <v>12</v>
      </c>
      <c r="F9" s="7" t="s">
        <v>12</v>
      </c>
      <c r="G9" s="154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.5" x14ac:dyDescent="0.3">
      <c r="B10" s="60"/>
      <c r="C10" s="61"/>
      <c r="D10" s="63" t="s">
        <v>85</v>
      </c>
      <c r="E10" s="7" t="s">
        <v>73</v>
      </c>
      <c r="F10" s="7" t="s">
        <v>74</v>
      </c>
      <c r="G10" s="154" t="s">
        <v>11</v>
      </c>
      <c r="H10" s="159" t="s">
        <v>85</v>
      </c>
      <c r="I10" s="7" t="s">
        <v>73</v>
      </c>
      <c r="J10" s="7" t="s">
        <v>74</v>
      </c>
      <c r="K10" s="47" t="s">
        <v>11</v>
      </c>
    </row>
    <row r="11" spans="2:18" ht="15.5" x14ac:dyDescent="0.3">
      <c r="B11" s="64"/>
      <c r="C11" s="65"/>
      <c r="D11" s="69"/>
      <c r="E11" s="70"/>
      <c r="F11" s="70"/>
      <c r="G11" s="116"/>
      <c r="H11" s="160"/>
      <c r="I11" s="71"/>
      <c r="J11" s="71"/>
      <c r="K11" s="68"/>
    </row>
    <row r="12" spans="2:18" ht="20.25" customHeight="1" x14ac:dyDescent="0.3">
      <c r="B12" s="72" t="s">
        <v>43</v>
      </c>
      <c r="C12" s="169">
        <v>0</v>
      </c>
      <c r="D12" s="73">
        <f t="shared" ref="D12:D13" si="0">IF(G12/1.2881&lt;C12/4,0,G12/1.2881)</f>
        <v>0</v>
      </c>
      <c r="E12" s="74">
        <f t="shared" ref="E12:E60" si="1">D12/6</f>
        <v>0</v>
      </c>
      <c r="F12" s="74">
        <f t="shared" ref="F12:F13" si="2">(D12+E12)*10.41%</f>
        <v>0</v>
      </c>
      <c r="G12" s="155">
        <v>0</v>
      </c>
      <c r="H12" s="73">
        <f t="shared" ref="H12:H13" si="3">IF(K12/1.2881&lt;C12/5,0,K12/1.2881)</f>
        <v>0</v>
      </c>
      <c r="I12" s="74">
        <f t="shared" ref="I12:I60" si="4">H12/6</f>
        <v>0</v>
      </c>
      <c r="J12" s="74">
        <f t="shared" ref="J12:J13" si="5">(H12+I12)*10.41%</f>
        <v>0</v>
      </c>
      <c r="K12" s="155">
        <v>0</v>
      </c>
      <c r="L12" s="75"/>
    </row>
    <row r="13" spans="2:18" ht="20.25" customHeight="1" x14ac:dyDescent="0.3">
      <c r="B13" s="72" t="s">
        <v>27</v>
      </c>
      <c r="C13" s="169">
        <v>1000.35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55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55">
        <v>0</v>
      </c>
      <c r="L13" s="76">
        <f t="shared" ref="L13:L60" si="6">C13*1.2881166</f>
        <v>1288.5674408099999</v>
      </c>
      <c r="M13" s="77">
        <f>L13*1.385</f>
        <v>1784.6659055218499</v>
      </c>
      <c r="N13" s="77">
        <f>L13/4</f>
        <v>322.14186020249997</v>
      </c>
      <c r="O13" s="77">
        <f>L13/5</f>
        <v>257.71348816199998</v>
      </c>
    </row>
    <row r="14" spans="2:18" ht="20.25" customHeight="1" x14ac:dyDescent="0.3">
      <c r="B14" s="72" t="s">
        <v>52</v>
      </c>
      <c r="C14" s="169">
        <v>1741.19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55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55">
        <v>0</v>
      </c>
      <c r="L14" s="76">
        <f t="shared" si="6"/>
        <v>2242.8557427539999</v>
      </c>
      <c r="M14" s="77">
        <f t="shared" ref="M14:M60" si="10">L14*1.385</f>
        <v>3106.3552037142899</v>
      </c>
      <c r="N14" s="77">
        <f t="shared" ref="N14:N60" si="11">L14/4</f>
        <v>560.71393568849999</v>
      </c>
      <c r="O14" s="77">
        <f t="shared" ref="O14:O60" si="12">L14/5</f>
        <v>448.57114855079999</v>
      </c>
    </row>
    <row r="15" spans="2:18" ht="20.25" customHeight="1" x14ac:dyDescent="0.3">
      <c r="B15" s="72" t="s">
        <v>53</v>
      </c>
      <c r="C15" s="169">
        <v>1064.42</v>
      </c>
      <c r="D15" s="73">
        <f t="shared" ref="D15:D60" si="13">IF(G15/1.2881&lt;C15/4,0,G15/1.2881)</f>
        <v>0</v>
      </c>
      <c r="E15" s="74">
        <f t="shared" si="1"/>
        <v>0</v>
      </c>
      <c r="F15" s="74">
        <f t="shared" ref="F15:F60" si="14">(D15+E15)*10.41%</f>
        <v>0</v>
      </c>
      <c r="G15" s="155">
        <v>0</v>
      </c>
      <c r="H15" s="73">
        <f t="shared" ref="H15:H60" si="15">IF(K15/1.2881&lt;C15/5,0,K15/1.2881)</f>
        <v>0</v>
      </c>
      <c r="I15" s="74">
        <f t="shared" si="4"/>
        <v>0</v>
      </c>
      <c r="J15" s="74">
        <f t="shared" ref="J15:J60" si="16">(H15+I15)*10.41%</f>
        <v>0</v>
      </c>
      <c r="K15" s="155">
        <v>0</v>
      </c>
      <c r="L15" s="76">
        <f t="shared" si="6"/>
        <v>1371.0970713720001</v>
      </c>
      <c r="M15" s="77">
        <f t="shared" si="10"/>
        <v>1898.9694438502202</v>
      </c>
      <c r="N15" s="77">
        <f t="shared" si="11"/>
        <v>342.77426784300002</v>
      </c>
      <c r="O15" s="77">
        <f t="shared" si="12"/>
        <v>274.21941427440004</v>
      </c>
    </row>
    <row r="16" spans="2:18" ht="20.25" customHeight="1" x14ac:dyDescent="0.3">
      <c r="B16" s="72" t="s">
        <v>54</v>
      </c>
      <c r="C16" s="169">
        <v>1656.09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55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55">
        <v>0</v>
      </c>
      <c r="L16" s="76">
        <f t="shared" si="6"/>
        <v>2133.2370200939999</v>
      </c>
      <c r="M16" s="77">
        <f t="shared" si="10"/>
        <v>2954.5332728301901</v>
      </c>
      <c r="N16" s="77">
        <f t="shared" si="11"/>
        <v>533.30925502349999</v>
      </c>
      <c r="O16" s="77">
        <f t="shared" si="12"/>
        <v>426.64740401879999</v>
      </c>
    </row>
    <row r="17" spans="2:15" ht="20.25" customHeight="1" x14ac:dyDescent="0.3">
      <c r="B17" s="72" t="s">
        <v>55</v>
      </c>
      <c r="C17" s="169">
        <v>1047.8900000000001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55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55">
        <v>0</v>
      </c>
      <c r="L17" s="76">
        <f t="shared" si="6"/>
        <v>1349.804503974</v>
      </c>
      <c r="M17" s="77">
        <f t="shared" si="10"/>
        <v>1869.4792380039901</v>
      </c>
      <c r="N17" s="77">
        <f t="shared" si="11"/>
        <v>337.4511259935</v>
      </c>
      <c r="O17" s="77">
        <f t="shared" si="12"/>
        <v>269.96090079480001</v>
      </c>
    </row>
    <row r="18" spans="2:15" ht="20.25" customHeight="1" x14ac:dyDescent="0.3">
      <c r="B18" s="72" t="s">
        <v>56</v>
      </c>
      <c r="C18" s="169">
        <v>976.58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55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55">
        <v>0</v>
      </c>
      <c r="L18" s="76">
        <f t="shared" si="6"/>
        <v>1257.948909228</v>
      </c>
      <c r="M18" s="77">
        <f t="shared" si="10"/>
        <v>1742.2592392807801</v>
      </c>
      <c r="N18" s="77">
        <f t="shared" si="11"/>
        <v>314.48722730700001</v>
      </c>
      <c r="O18" s="77">
        <f t="shared" si="12"/>
        <v>251.58978184560002</v>
      </c>
    </row>
    <row r="19" spans="2:15" ht="20.25" customHeight="1" x14ac:dyDescent="0.3">
      <c r="B19" s="78" t="s">
        <v>57</v>
      </c>
      <c r="C19" s="169">
        <v>886.52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55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55">
        <v>0</v>
      </c>
      <c r="L19" s="76">
        <f t="shared" si="6"/>
        <v>1141.941128232</v>
      </c>
      <c r="M19" s="77">
        <f t="shared" si="10"/>
        <v>1581.5884626013201</v>
      </c>
      <c r="N19" s="77">
        <f t="shared" si="11"/>
        <v>285.485282058</v>
      </c>
      <c r="O19" s="77">
        <f t="shared" si="12"/>
        <v>228.3882256464</v>
      </c>
    </row>
    <row r="20" spans="2:15" ht="20.25" customHeight="1" x14ac:dyDescent="0.3">
      <c r="B20" s="72" t="s">
        <v>38</v>
      </c>
      <c r="C20" s="169">
        <v>789.37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55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55">
        <v>0</v>
      </c>
      <c r="L20" s="76">
        <f t="shared" si="6"/>
        <v>1016.800600542</v>
      </c>
      <c r="M20" s="77">
        <f t="shared" si="10"/>
        <v>1408.26883175067</v>
      </c>
      <c r="N20" s="77">
        <f t="shared" si="11"/>
        <v>254.2001501355</v>
      </c>
      <c r="O20" s="77">
        <f t="shared" si="12"/>
        <v>203.3601201084</v>
      </c>
    </row>
    <row r="21" spans="2:15" ht="20.25" customHeight="1" x14ac:dyDescent="0.3">
      <c r="B21" s="72" t="s">
        <v>28</v>
      </c>
      <c r="C21" s="169">
        <v>956.95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55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55">
        <v>0</v>
      </c>
      <c r="L21" s="76">
        <f t="shared" si="6"/>
        <v>1232.66318037</v>
      </c>
      <c r="M21" s="77">
        <f t="shared" si="10"/>
        <v>1707.2385048124499</v>
      </c>
      <c r="N21" s="77">
        <f t="shared" si="11"/>
        <v>308.16579509249999</v>
      </c>
      <c r="O21" s="77">
        <f t="shared" si="12"/>
        <v>246.53263607399998</v>
      </c>
    </row>
    <row r="22" spans="2:15" ht="20.25" customHeight="1" x14ac:dyDescent="0.3">
      <c r="B22" s="72" t="s">
        <v>42</v>
      </c>
      <c r="C22" s="169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55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55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3">
      <c r="B23" s="72" t="s">
        <v>29</v>
      </c>
      <c r="C23" s="169">
        <v>1019.98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55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55">
        <v>0</v>
      </c>
      <c r="L23" s="76">
        <f t="shared" si="6"/>
        <v>1313.853169668</v>
      </c>
      <c r="M23" s="77">
        <f t="shared" si="10"/>
        <v>1819.6866399901799</v>
      </c>
      <c r="N23" s="77">
        <f t="shared" si="11"/>
        <v>328.46329241699999</v>
      </c>
      <c r="O23" s="77">
        <f t="shared" si="12"/>
        <v>262.77063393359998</v>
      </c>
    </row>
    <row r="24" spans="2:15" ht="20.25" customHeight="1" x14ac:dyDescent="0.3">
      <c r="B24" s="72" t="s">
        <v>30</v>
      </c>
      <c r="C24" s="169">
        <v>617.70000000000005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55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55">
        <v>0</v>
      </c>
      <c r="L24" s="76">
        <f t="shared" si="6"/>
        <v>795.66962381999997</v>
      </c>
      <c r="M24" s="77">
        <f t="shared" si="10"/>
        <v>1102.0024289906999</v>
      </c>
      <c r="N24" s="77">
        <f t="shared" si="11"/>
        <v>198.91740595499999</v>
      </c>
      <c r="O24" s="77">
        <f t="shared" si="12"/>
        <v>159.133924764</v>
      </c>
    </row>
    <row r="25" spans="2:15" ht="20.25" customHeight="1" x14ac:dyDescent="0.3">
      <c r="B25" s="72" t="s">
        <v>99</v>
      </c>
      <c r="C25" s="169">
        <v>705.44272000000001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55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55">
        <v>0</v>
      </c>
      <c r="L25" s="76">
        <f t="shared" si="6"/>
        <v>908.69247798115202</v>
      </c>
      <c r="M25" s="77">
        <f t="shared" si="10"/>
        <v>1258.5390820038956</v>
      </c>
      <c r="N25" s="77">
        <f t="shared" si="11"/>
        <v>227.17311949528801</v>
      </c>
      <c r="O25" s="77">
        <f t="shared" si="12"/>
        <v>181.73849559623039</v>
      </c>
    </row>
    <row r="26" spans="2:15" ht="20.25" customHeight="1" x14ac:dyDescent="0.3">
      <c r="B26" s="72" t="s">
        <v>1</v>
      </c>
      <c r="C26" s="169">
        <v>1724.9239150000001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55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55">
        <v>0</v>
      </c>
      <c r="L26" s="76">
        <f t="shared" si="6"/>
        <v>2221.9031286484892</v>
      </c>
      <c r="M26" s="77">
        <f t="shared" si="10"/>
        <v>3077.3358331781574</v>
      </c>
      <c r="N26" s="77">
        <f t="shared" si="11"/>
        <v>555.4757821621223</v>
      </c>
      <c r="O26" s="77">
        <f t="shared" si="12"/>
        <v>444.38062572969784</v>
      </c>
    </row>
    <row r="27" spans="2:15" ht="20.25" customHeight="1" x14ac:dyDescent="0.3">
      <c r="B27" s="72" t="s">
        <v>58</v>
      </c>
      <c r="C27" s="169">
        <v>2428.6521299999999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55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55">
        <v>0</v>
      </c>
      <c r="L27" s="76">
        <f t="shared" si="6"/>
        <v>3128.387124278358</v>
      </c>
      <c r="M27" s="77">
        <f t="shared" si="10"/>
        <v>4332.8161671255257</v>
      </c>
      <c r="N27" s="77">
        <f t="shared" si="11"/>
        <v>782.0967810695895</v>
      </c>
      <c r="O27" s="77">
        <f t="shared" si="12"/>
        <v>625.67742485567157</v>
      </c>
    </row>
    <row r="28" spans="2:15" ht="20.25" customHeight="1" x14ac:dyDescent="0.3">
      <c r="B28" s="72" t="s">
        <v>59</v>
      </c>
      <c r="C28" s="169">
        <v>1771.1546800000001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55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55">
        <v>0</v>
      </c>
      <c r="L28" s="76">
        <f t="shared" si="6"/>
        <v>2281.4537444756879</v>
      </c>
      <c r="M28" s="77">
        <f t="shared" si="10"/>
        <v>3159.8134360988279</v>
      </c>
      <c r="N28" s="77">
        <f t="shared" si="11"/>
        <v>570.36343611892198</v>
      </c>
      <c r="O28" s="77">
        <f t="shared" si="12"/>
        <v>456.2907488951376</v>
      </c>
    </row>
    <row r="29" spans="2:15" ht="20.25" customHeight="1" x14ac:dyDescent="0.3">
      <c r="B29" s="72" t="s">
        <v>60</v>
      </c>
      <c r="C29" s="169">
        <v>1338.24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55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55">
        <v>0</v>
      </c>
      <c r="L29" s="76">
        <f t="shared" si="6"/>
        <v>1723.8091587839999</v>
      </c>
      <c r="M29" s="77">
        <f t="shared" si="10"/>
        <v>2387.4756849158398</v>
      </c>
      <c r="N29" s="77">
        <f t="shared" si="11"/>
        <v>430.95228969599998</v>
      </c>
      <c r="O29" s="77">
        <f t="shared" si="12"/>
        <v>344.76183175680001</v>
      </c>
    </row>
    <row r="30" spans="2:15" ht="20.25" customHeight="1" x14ac:dyDescent="0.3">
      <c r="B30" s="72" t="s">
        <v>48</v>
      </c>
      <c r="C30" s="169">
        <v>1000.35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55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55">
        <v>0</v>
      </c>
      <c r="L30" s="76">
        <f t="shared" si="6"/>
        <v>1288.5674408099999</v>
      </c>
      <c r="M30" s="77">
        <f t="shared" si="10"/>
        <v>1784.6659055218499</v>
      </c>
      <c r="N30" s="77">
        <f t="shared" si="11"/>
        <v>322.14186020249997</v>
      </c>
      <c r="O30" s="77">
        <f t="shared" si="12"/>
        <v>257.71348816199998</v>
      </c>
    </row>
    <row r="31" spans="2:15" ht="20.25" customHeight="1" x14ac:dyDescent="0.3">
      <c r="B31" s="72" t="s">
        <v>25</v>
      </c>
      <c r="C31" s="169">
        <v>976.58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55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55">
        <v>0</v>
      </c>
      <c r="L31" s="76">
        <f t="shared" si="6"/>
        <v>1257.948909228</v>
      </c>
      <c r="M31" s="77">
        <f t="shared" si="10"/>
        <v>1742.2592392807801</v>
      </c>
      <c r="N31" s="77">
        <f t="shared" si="11"/>
        <v>314.48722730700001</v>
      </c>
      <c r="O31" s="77">
        <f t="shared" si="12"/>
        <v>251.58978184560002</v>
      </c>
    </row>
    <row r="32" spans="2:15" ht="20.25" customHeight="1" x14ac:dyDescent="0.3">
      <c r="B32" s="72" t="s">
        <v>26</v>
      </c>
      <c r="C32" s="169">
        <v>743.62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55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55">
        <v>0</v>
      </c>
      <c r="L32" s="76">
        <f t="shared" si="6"/>
        <v>957.86926609199998</v>
      </c>
      <c r="M32" s="77">
        <f t="shared" si="10"/>
        <v>1326.6489335374199</v>
      </c>
      <c r="N32" s="77">
        <f t="shared" si="11"/>
        <v>239.46731652299999</v>
      </c>
      <c r="O32" s="77">
        <f t="shared" si="12"/>
        <v>191.57385321839999</v>
      </c>
    </row>
    <row r="33" spans="2:15" ht="20.25" customHeight="1" x14ac:dyDescent="0.3">
      <c r="B33" s="72" t="s">
        <v>49</v>
      </c>
      <c r="C33" s="169">
        <v>1000.35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55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55">
        <v>0</v>
      </c>
      <c r="L33" s="76">
        <f t="shared" si="6"/>
        <v>1288.5674408099999</v>
      </c>
      <c r="M33" s="77">
        <f t="shared" si="10"/>
        <v>1784.6659055218499</v>
      </c>
      <c r="N33" s="77">
        <f t="shared" si="11"/>
        <v>322.14186020249997</v>
      </c>
      <c r="O33" s="77">
        <f t="shared" si="12"/>
        <v>257.71348816199998</v>
      </c>
    </row>
    <row r="34" spans="2:15" ht="20.25" customHeight="1" x14ac:dyDescent="0.3">
      <c r="B34" s="72" t="s">
        <v>50</v>
      </c>
      <c r="C34" s="169">
        <v>902.74267999999995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55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55">
        <v>0</v>
      </c>
      <c r="L34" s="76">
        <f t="shared" si="6"/>
        <v>1162.8378316364879</v>
      </c>
      <c r="M34" s="77">
        <f t="shared" si="10"/>
        <v>1610.5303968165358</v>
      </c>
      <c r="N34" s="77">
        <f t="shared" si="11"/>
        <v>290.70945790912197</v>
      </c>
      <c r="O34" s="77">
        <f t="shared" si="12"/>
        <v>232.56756632729758</v>
      </c>
    </row>
    <row r="35" spans="2:15" ht="20.25" customHeight="1" x14ac:dyDescent="0.3">
      <c r="B35" s="72" t="s">
        <v>20</v>
      </c>
      <c r="C35" s="169">
        <v>725.94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55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55">
        <v>0</v>
      </c>
      <c r="L35" s="76">
        <f t="shared" si="6"/>
        <v>935.095364604</v>
      </c>
      <c r="M35" s="77">
        <f t="shared" si="10"/>
        <v>1295.10707997654</v>
      </c>
      <c r="N35" s="77">
        <f t="shared" si="11"/>
        <v>233.773841151</v>
      </c>
      <c r="O35" s="77">
        <f t="shared" si="12"/>
        <v>187.0190729208</v>
      </c>
    </row>
    <row r="36" spans="2:15" ht="20.25" customHeight="1" x14ac:dyDescent="0.3">
      <c r="B36" s="72" t="s">
        <v>24</v>
      </c>
      <c r="C36" s="169">
        <v>871.62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55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55">
        <v>0</v>
      </c>
      <c r="L36" s="76">
        <f t="shared" si="6"/>
        <v>1122.7481908919999</v>
      </c>
      <c r="M36" s="77">
        <f t="shared" si="10"/>
        <v>1555.0062443854199</v>
      </c>
      <c r="N36" s="77">
        <f t="shared" si="11"/>
        <v>280.68704772299998</v>
      </c>
      <c r="O36" s="77">
        <f t="shared" si="12"/>
        <v>224.54963817839999</v>
      </c>
    </row>
    <row r="37" spans="2:15" ht="20.25" customHeight="1" x14ac:dyDescent="0.3">
      <c r="B37" s="72" t="s">
        <v>2</v>
      </c>
      <c r="C37" s="169">
        <v>871.62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55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55">
        <v>0</v>
      </c>
      <c r="L37" s="76">
        <f t="shared" si="6"/>
        <v>1122.7481908919999</v>
      </c>
      <c r="M37" s="77">
        <f t="shared" si="10"/>
        <v>1555.0062443854199</v>
      </c>
      <c r="N37" s="77">
        <f t="shared" si="11"/>
        <v>280.68704772299998</v>
      </c>
      <c r="O37" s="77">
        <f t="shared" si="12"/>
        <v>224.54963817839999</v>
      </c>
    </row>
    <row r="38" spans="2:15" ht="20.25" customHeight="1" x14ac:dyDescent="0.3">
      <c r="B38" s="72" t="s">
        <v>17</v>
      </c>
      <c r="C38" s="169">
        <v>610.13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55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55">
        <v>0</v>
      </c>
      <c r="L38" s="76">
        <f t="shared" si="6"/>
        <v>785.91858115799994</v>
      </c>
      <c r="M38" s="77">
        <f t="shared" si="10"/>
        <v>1088.4972349038298</v>
      </c>
      <c r="N38" s="77">
        <f t="shared" si="11"/>
        <v>196.47964528949998</v>
      </c>
      <c r="O38" s="77">
        <f t="shared" si="12"/>
        <v>157.18371623159999</v>
      </c>
    </row>
    <row r="39" spans="2:15" ht="20.25" customHeight="1" x14ac:dyDescent="0.3">
      <c r="B39" s="72" t="s">
        <v>51</v>
      </c>
      <c r="C39" s="169">
        <v>1064.42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55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55">
        <v>0</v>
      </c>
      <c r="L39" s="76">
        <f t="shared" si="6"/>
        <v>1371.0970713720001</v>
      </c>
      <c r="M39" s="77">
        <f t="shared" si="10"/>
        <v>1898.9694438502202</v>
      </c>
      <c r="N39" s="77">
        <f t="shared" si="11"/>
        <v>342.77426784300002</v>
      </c>
      <c r="O39" s="77">
        <f t="shared" si="12"/>
        <v>274.21941427440004</v>
      </c>
    </row>
    <row r="40" spans="2:15" ht="20.25" customHeight="1" x14ac:dyDescent="0.3">
      <c r="B40" s="72" t="s">
        <v>44</v>
      </c>
      <c r="C40" s="169">
        <v>694.76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55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55">
        <v>0</v>
      </c>
      <c r="L40" s="76">
        <f t="shared" si="6"/>
        <v>894.9318890159999</v>
      </c>
      <c r="M40" s="77">
        <f t="shared" si="10"/>
        <v>1239.4806662871599</v>
      </c>
      <c r="N40" s="77">
        <f t="shared" si="11"/>
        <v>223.73297225399998</v>
      </c>
      <c r="O40" s="77">
        <f t="shared" si="12"/>
        <v>178.98637780319999</v>
      </c>
    </row>
    <row r="41" spans="2:15" ht="20.25" customHeight="1" x14ac:dyDescent="0.3">
      <c r="B41" s="72" t="s">
        <v>45</v>
      </c>
      <c r="C41" s="169">
        <v>798.32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55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55">
        <v>0</v>
      </c>
      <c r="L41" s="76">
        <f t="shared" si="6"/>
        <v>1028.329244112</v>
      </c>
      <c r="M41" s="77">
        <f t="shared" si="10"/>
        <v>1424.2360030951199</v>
      </c>
      <c r="N41" s="77">
        <f t="shared" si="11"/>
        <v>257.08231102799999</v>
      </c>
      <c r="O41" s="77">
        <f t="shared" si="12"/>
        <v>205.66584882239999</v>
      </c>
    </row>
    <row r="42" spans="2:15" ht="20.25" customHeight="1" x14ac:dyDescent="0.3">
      <c r="B42" s="72" t="s">
        <v>46</v>
      </c>
      <c r="C42" s="169">
        <v>1064.42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55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55">
        <v>0</v>
      </c>
      <c r="L42" s="76">
        <f t="shared" si="6"/>
        <v>1371.0970713720001</v>
      </c>
      <c r="M42" s="77">
        <f t="shared" si="10"/>
        <v>1898.9694438502202</v>
      </c>
      <c r="N42" s="77">
        <f t="shared" si="11"/>
        <v>342.77426784300002</v>
      </c>
      <c r="O42" s="77">
        <f t="shared" si="12"/>
        <v>274.21941427440004</v>
      </c>
    </row>
    <row r="43" spans="2:15" ht="20.25" customHeight="1" x14ac:dyDescent="0.3">
      <c r="B43" s="72" t="s">
        <v>23</v>
      </c>
      <c r="C43" s="169">
        <v>876.74099999999999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55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55">
        <v>0</v>
      </c>
      <c r="L43" s="76">
        <f t="shared" si="6"/>
        <v>1129.3446360005998</v>
      </c>
      <c r="M43" s="77">
        <f t="shared" si="10"/>
        <v>1564.1423208608308</v>
      </c>
      <c r="N43" s="77">
        <f t="shared" si="11"/>
        <v>282.33615900014996</v>
      </c>
      <c r="O43" s="77">
        <f t="shared" si="12"/>
        <v>225.86892720011997</v>
      </c>
    </row>
    <row r="44" spans="2:15" ht="20.25" customHeight="1" x14ac:dyDescent="0.3">
      <c r="B44" s="72" t="s">
        <v>39</v>
      </c>
      <c r="C44" s="169">
        <v>811.21600000000001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55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55">
        <v>0</v>
      </c>
      <c r="L44" s="76">
        <f t="shared" si="6"/>
        <v>1044.9407957855999</v>
      </c>
      <c r="M44" s="77">
        <f t="shared" si="10"/>
        <v>1447.243002163056</v>
      </c>
      <c r="N44" s="77">
        <f t="shared" si="11"/>
        <v>261.23519894639998</v>
      </c>
      <c r="O44" s="77">
        <f t="shared" si="12"/>
        <v>208.98815915711998</v>
      </c>
    </row>
    <row r="45" spans="2:15" ht="20.25" customHeight="1" x14ac:dyDescent="0.3">
      <c r="B45" s="72" t="s">
        <v>22</v>
      </c>
      <c r="C45" s="169">
        <v>1147.55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55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55">
        <v>0</v>
      </c>
      <c r="L45" s="76">
        <f t="shared" si="6"/>
        <v>1478.17820433</v>
      </c>
      <c r="M45" s="77">
        <f t="shared" si="10"/>
        <v>2047.27681299705</v>
      </c>
      <c r="N45" s="77">
        <f t="shared" si="11"/>
        <v>369.54455108249999</v>
      </c>
      <c r="O45" s="77">
        <f t="shared" si="12"/>
        <v>295.63564086600002</v>
      </c>
    </row>
    <row r="46" spans="2:15" ht="20.25" customHeight="1" x14ac:dyDescent="0.3">
      <c r="B46" s="72" t="s">
        <v>18</v>
      </c>
      <c r="C46" s="169">
        <v>803.28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55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55">
        <v>0</v>
      </c>
      <c r="L46" s="76">
        <f t="shared" si="6"/>
        <v>1034.718302448</v>
      </c>
      <c r="M46" s="77">
        <f t="shared" si="10"/>
        <v>1433.0848488904801</v>
      </c>
      <c r="N46" s="77">
        <f t="shared" si="11"/>
        <v>258.67957561200001</v>
      </c>
      <c r="O46" s="77">
        <f t="shared" si="12"/>
        <v>206.94366048960001</v>
      </c>
    </row>
    <row r="47" spans="2:15" ht="20.25" customHeight="1" x14ac:dyDescent="0.3">
      <c r="B47" s="72" t="s">
        <v>3</v>
      </c>
      <c r="C47" s="169">
        <v>684.19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55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55">
        <v>0</v>
      </c>
      <c r="L47" s="76">
        <f t="shared" si="6"/>
        <v>881.31649655400008</v>
      </c>
      <c r="M47" s="77">
        <f t="shared" si="10"/>
        <v>1220.6233477272901</v>
      </c>
      <c r="N47" s="77">
        <f t="shared" si="11"/>
        <v>220.32912413850002</v>
      </c>
      <c r="O47" s="77">
        <f t="shared" si="12"/>
        <v>176.26329931080002</v>
      </c>
    </row>
    <row r="48" spans="2:15" ht="20.25" customHeight="1" x14ac:dyDescent="0.3">
      <c r="B48" s="72" t="s">
        <v>31</v>
      </c>
      <c r="C48" s="169">
        <v>1064.42</v>
      </c>
      <c r="D48" s="73">
        <f t="shared" si="13"/>
        <v>0</v>
      </c>
      <c r="E48" s="74">
        <f t="shared" si="1"/>
        <v>0</v>
      </c>
      <c r="F48" s="74">
        <f t="shared" si="14"/>
        <v>0</v>
      </c>
      <c r="G48" s="155">
        <v>0</v>
      </c>
      <c r="H48" s="73">
        <f t="shared" si="15"/>
        <v>0</v>
      </c>
      <c r="I48" s="74">
        <f t="shared" si="4"/>
        <v>0</v>
      </c>
      <c r="J48" s="74">
        <f t="shared" si="16"/>
        <v>0</v>
      </c>
      <c r="K48" s="155">
        <v>0</v>
      </c>
      <c r="L48" s="76">
        <f t="shared" si="6"/>
        <v>1371.0970713720001</v>
      </c>
      <c r="M48" s="77">
        <f t="shared" si="10"/>
        <v>1898.9694438502202</v>
      </c>
      <c r="N48" s="77">
        <f t="shared" si="11"/>
        <v>342.77426784300002</v>
      </c>
      <c r="O48" s="77">
        <f t="shared" si="12"/>
        <v>274.21941427440004</v>
      </c>
    </row>
    <row r="49" spans="2:15" ht="20.25" customHeight="1" x14ac:dyDescent="0.3">
      <c r="B49" s="72" t="s">
        <v>21</v>
      </c>
      <c r="C49" s="169">
        <v>534.67999999999995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55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55">
        <v>0</v>
      </c>
      <c r="L49" s="76">
        <f t="shared" si="6"/>
        <v>688.7301836879999</v>
      </c>
      <c r="M49" s="77">
        <f t="shared" si="10"/>
        <v>953.89130440787983</v>
      </c>
      <c r="N49" s="77">
        <f t="shared" si="11"/>
        <v>172.18254592199997</v>
      </c>
      <c r="O49" s="77">
        <f t="shared" si="12"/>
        <v>137.74603673759998</v>
      </c>
    </row>
    <row r="50" spans="2:15" ht="20.25" customHeight="1" x14ac:dyDescent="0.3">
      <c r="B50" s="72" t="s">
        <v>61</v>
      </c>
      <c r="C50" s="169">
        <v>1485.55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55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55">
        <v>0</v>
      </c>
      <c r="L50" s="76">
        <f t="shared" si="6"/>
        <v>1913.5616151299998</v>
      </c>
      <c r="M50" s="77">
        <f t="shared" si="10"/>
        <v>2650.2828369550498</v>
      </c>
      <c r="N50" s="77">
        <f t="shared" si="11"/>
        <v>478.39040378249996</v>
      </c>
      <c r="O50" s="77">
        <f t="shared" si="12"/>
        <v>382.71232302599998</v>
      </c>
    </row>
    <row r="51" spans="2:15" ht="20.25" customHeight="1" x14ac:dyDescent="0.3">
      <c r="B51" s="72" t="s">
        <v>32</v>
      </c>
      <c r="C51" s="169">
        <v>1183.51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55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55">
        <v>0</v>
      </c>
      <c r="L51" s="76">
        <f t="shared" si="6"/>
        <v>1524.4988772659999</v>
      </c>
      <c r="M51" s="77">
        <f t="shared" si="10"/>
        <v>2111.4309450134101</v>
      </c>
      <c r="N51" s="77">
        <f t="shared" si="11"/>
        <v>381.12471931649998</v>
      </c>
      <c r="O51" s="77">
        <f t="shared" si="12"/>
        <v>304.89977545319999</v>
      </c>
    </row>
    <row r="52" spans="2:15" ht="20.25" customHeight="1" x14ac:dyDescent="0.3">
      <c r="B52" s="72" t="s">
        <v>33</v>
      </c>
      <c r="C52" s="169">
        <v>934.2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55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55">
        <v>0</v>
      </c>
      <c r="L52" s="76">
        <f t="shared" si="6"/>
        <v>1203.35852772</v>
      </c>
      <c r="M52" s="77">
        <f t="shared" si="10"/>
        <v>1666.6515608922</v>
      </c>
      <c r="N52" s="77">
        <f t="shared" si="11"/>
        <v>300.83963193</v>
      </c>
      <c r="O52" s="77">
        <f t="shared" si="12"/>
        <v>240.67170554399999</v>
      </c>
    </row>
    <row r="53" spans="2:15" ht="20.25" customHeight="1" x14ac:dyDescent="0.3">
      <c r="B53" s="72" t="s">
        <v>35</v>
      </c>
      <c r="C53" s="169">
        <v>1197.07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55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55">
        <v>0</v>
      </c>
      <c r="L53" s="76">
        <f t="shared" si="6"/>
        <v>1541.9657383619999</v>
      </c>
      <c r="M53" s="77">
        <f t="shared" si="10"/>
        <v>2135.6225476313698</v>
      </c>
      <c r="N53" s="77">
        <f t="shared" si="11"/>
        <v>385.49143459049998</v>
      </c>
      <c r="O53" s="77">
        <f t="shared" si="12"/>
        <v>308.3931476724</v>
      </c>
    </row>
    <row r="54" spans="2:15" ht="20.25" customHeight="1" x14ac:dyDescent="0.3">
      <c r="B54" s="72" t="s">
        <v>34</v>
      </c>
      <c r="C54" s="169">
        <v>898.57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55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55">
        <v>0</v>
      </c>
      <c r="L54" s="76">
        <f t="shared" si="6"/>
        <v>1157.462933262</v>
      </c>
      <c r="M54" s="77">
        <f t="shared" si="10"/>
        <v>1603.0861625678699</v>
      </c>
      <c r="N54" s="77">
        <f t="shared" si="11"/>
        <v>289.36573331549999</v>
      </c>
      <c r="O54" s="77">
        <f t="shared" si="12"/>
        <v>231.49258665240001</v>
      </c>
    </row>
    <row r="55" spans="2:15" ht="20.25" customHeight="1" x14ac:dyDescent="0.3">
      <c r="B55" s="72" t="s">
        <v>37</v>
      </c>
      <c r="C55" s="169">
        <v>891.3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55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55">
        <v>0</v>
      </c>
      <c r="L55" s="76">
        <f t="shared" si="6"/>
        <v>1148.0983255799999</v>
      </c>
      <c r="M55" s="77">
        <f t="shared" si="10"/>
        <v>1590.1161809282999</v>
      </c>
      <c r="N55" s="77">
        <f t="shared" si="11"/>
        <v>287.02458139499998</v>
      </c>
      <c r="O55" s="77">
        <f t="shared" si="12"/>
        <v>229.61966511599999</v>
      </c>
    </row>
    <row r="56" spans="2:15" ht="20.25" customHeight="1" x14ac:dyDescent="0.3">
      <c r="B56" s="72" t="s">
        <v>36</v>
      </c>
      <c r="C56" s="169">
        <v>621.80999999999995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55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55">
        <v>0</v>
      </c>
      <c r="L56" s="76">
        <f t="shared" si="6"/>
        <v>800.96378304599989</v>
      </c>
      <c r="M56" s="77">
        <f t="shared" si="10"/>
        <v>1109.3348395187099</v>
      </c>
      <c r="N56" s="77">
        <f t="shared" si="11"/>
        <v>200.24094576149997</v>
      </c>
      <c r="O56" s="77">
        <f t="shared" si="12"/>
        <v>160.19275660919999</v>
      </c>
    </row>
    <row r="57" spans="2:15" ht="20.25" customHeight="1" x14ac:dyDescent="0.3">
      <c r="B57" s="72" t="s">
        <v>19</v>
      </c>
      <c r="C57" s="169">
        <v>457.06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55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55">
        <v>0</v>
      </c>
      <c r="L57" s="76">
        <f t="shared" si="6"/>
        <v>588.74657319599999</v>
      </c>
      <c r="M57" s="77">
        <f t="shared" si="10"/>
        <v>815.41400387646001</v>
      </c>
      <c r="N57" s="77">
        <f t="shared" si="11"/>
        <v>147.186643299</v>
      </c>
      <c r="O57" s="77">
        <f t="shared" si="12"/>
        <v>117.74931463919999</v>
      </c>
    </row>
    <row r="58" spans="2:15" ht="20.25" customHeight="1" x14ac:dyDescent="0.3">
      <c r="B58" s="72" t="s">
        <v>62</v>
      </c>
      <c r="C58" s="169">
        <v>679.11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55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55">
        <v>0</v>
      </c>
      <c r="L58" s="76">
        <f t="shared" si="6"/>
        <v>874.77286422600002</v>
      </c>
      <c r="M58" s="77">
        <f t="shared" si="10"/>
        <v>1211.56041695301</v>
      </c>
      <c r="N58" s="77">
        <f t="shared" si="11"/>
        <v>218.69321605650001</v>
      </c>
      <c r="O58" s="77">
        <f t="shared" si="12"/>
        <v>174.9545728452</v>
      </c>
    </row>
    <row r="59" spans="2:15" ht="20.25" customHeight="1" x14ac:dyDescent="0.3">
      <c r="B59" s="72" t="s">
        <v>63</v>
      </c>
      <c r="C59" s="169">
        <v>418.98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55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55">
        <v>0</v>
      </c>
      <c r="L59" s="76">
        <f t="shared" si="6"/>
        <v>539.69509306800001</v>
      </c>
      <c r="M59" s="77">
        <f t="shared" si="10"/>
        <v>747.47770389918003</v>
      </c>
      <c r="N59" s="77">
        <f t="shared" si="11"/>
        <v>134.923773267</v>
      </c>
      <c r="O59" s="77">
        <f t="shared" si="12"/>
        <v>107.9390186136</v>
      </c>
    </row>
    <row r="60" spans="2:15" ht="20.25" customHeight="1" thickBot="1" x14ac:dyDescent="0.35">
      <c r="B60" s="79" t="s">
        <v>47</v>
      </c>
      <c r="C60" s="151">
        <v>472.72</v>
      </c>
      <c r="D60" s="152">
        <f t="shared" si="13"/>
        <v>0</v>
      </c>
      <c r="E60" s="80">
        <f t="shared" si="1"/>
        <v>0</v>
      </c>
      <c r="F60" s="80">
        <f t="shared" si="14"/>
        <v>0</v>
      </c>
      <c r="G60" s="158">
        <v>0</v>
      </c>
      <c r="H60" s="152">
        <f t="shared" si="15"/>
        <v>0</v>
      </c>
      <c r="I60" s="80">
        <f t="shared" si="4"/>
        <v>0</v>
      </c>
      <c r="J60" s="80">
        <f t="shared" si="16"/>
        <v>0</v>
      </c>
      <c r="K60" s="158">
        <v>0</v>
      </c>
      <c r="L60" s="76">
        <f t="shared" si="6"/>
        <v>608.91847915200003</v>
      </c>
      <c r="M60" s="77">
        <f t="shared" si="10"/>
        <v>843.35209362552007</v>
      </c>
      <c r="N60" s="77">
        <f t="shared" si="11"/>
        <v>152.22961978800001</v>
      </c>
      <c r="O60" s="77">
        <f t="shared" si="12"/>
        <v>121.78369583040001</v>
      </c>
    </row>
    <row r="61" spans="2:15" ht="15.5" x14ac:dyDescent="0.3">
      <c r="B61" s="3"/>
      <c r="C61" s="81"/>
      <c r="D61" s="81"/>
      <c r="E61" s="81"/>
      <c r="F61" s="81"/>
      <c r="G61" s="81"/>
      <c r="H61" s="81"/>
      <c r="I61" s="81"/>
      <c r="J61" s="81"/>
      <c r="K61" s="81"/>
      <c r="L61" s="100"/>
      <c r="M61" s="100"/>
      <c r="N61" s="100"/>
      <c r="O61" s="100"/>
    </row>
    <row r="62" spans="2:15" ht="18.5" x14ac:dyDescent="0.3">
      <c r="B62" s="3" t="s">
        <v>64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100"/>
      <c r="O62" s="100"/>
    </row>
    <row r="63" spans="2:15" ht="18.5" x14ac:dyDescent="0.3">
      <c r="B63" s="3" t="s">
        <v>65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100"/>
      <c r="O63" s="100"/>
    </row>
    <row r="64" spans="2:15" ht="18.5" x14ac:dyDescent="0.3">
      <c r="B64" s="3" t="s">
        <v>66</v>
      </c>
      <c r="C64" s="81"/>
      <c r="D64" s="81"/>
      <c r="E64" s="81"/>
      <c r="F64" s="82"/>
      <c r="G64" s="81"/>
      <c r="H64" s="81"/>
      <c r="I64" s="81"/>
      <c r="J64" s="81"/>
      <c r="K64" s="81"/>
      <c r="L64" s="100"/>
      <c r="M64" s="100"/>
      <c r="N64" s="100"/>
      <c r="O64" s="100"/>
    </row>
    <row r="65" spans="2:15" ht="18.5" x14ac:dyDescent="0.3">
      <c r="B65" s="3" t="s">
        <v>67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100"/>
      <c r="O65" s="100"/>
    </row>
    <row r="66" spans="2:15" ht="18.5" x14ac:dyDescent="0.3">
      <c r="B66" s="3" t="s">
        <v>68</v>
      </c>
      <c r="C66" s="81"/>
      <c r="D66" s="81"/>
      <c r="E66" s="81"/>
      <c r="F66" s="81"/>
      <c r="G66" s="81"/>
      <c r="H66" s="81"/>
      <c r="I66" s="81"/>
      <c r="J66" s="81"/>
      <c r="K66" s="81"/>
      <c r="L66" s="100"/>
      <c r="M66" s="100"/>
      <c r="N66" s="100"/>
      <c r="O66" s="100"/>
    </row>
    <row r="67" spans="2:15" ht="15" customHeight="1" x14ac:dyDescent="0.3">
      <c r="B67" s="198" t="s">
        <v>95</v>
      </c>
      <c r="C67" s="198"/>
      <c r="D67" s="198"/>
      <c r="E67" s="198"/>
      <c r="F67" s="198"/>
      <c r="G67" s="198"/>
      <c r="H67" s="198"/>
      <c r="I67" s="198"/>
      <c r="J67" s="198"/>
      <c r="K67" s="198"/>
      <c r="L67" s="84"/>
      <c r="M67" s="84"/>
      <c r="N67" s="84"/>
      <c r="O67" s="84"/>
    </row>
    <row r="68" spans="2:15" ht="15.5" x14ac:dyDescent="0.3">
      <c r="B68" s="3" t="s">
        <v>96</v>
      </c>
      <c r="C68" s="81"/>
      <c r="D68" s="85"/>
      <c r="E68" s="81"/>
      <c r="F68" s="81"/>
      <c r="G68" s="81"/>
      <c r="H68" s="81"/>
      <c r="I68" s="81"/>
      <c r="J68" s="81"/>
      <c r="K68" s="81"/>
      <c r="L68" s="100"/>
      <c r="M68" s="100"/>
      <c r="N68" s="100"/>
      <c r="O68" s="100"/>
    </row>
    <row r="69" spans="2:15" ht="15.5" x14ac:dyDescent="0.3">
      <c r="B69" s="3"/>
      <c r="C69" s="81"/>
      <c r="D69" s="81"/>
      <c r="E69" s="81"/>
      <c r="F69" s="81"/>
      <c r="G69" s="81"/>
      <c r="H69" s="81"/>
      <c r="I69" s="81"/>
      <c r="J69" s="81"/>
      <c r="K69" s="81"/>
      <c r="L69" s="100"/>
      <c r="M69" s="100"/>
      <c r="N69" s="100"/>
      <c r="O69" s="100"/>
    </row>
    <row r="70" spans="2:15" ht="15.5" x14ac:dyDescent="0.3">
      <c r="B70" s="86" t="s">
        <v>76</v>
      </c>
      <c r="C70" s="81"/>
      <c r="D70" s="85"/>
      <c r="E70" s="81"/>
      <c r="F70" s="81"/>
      <c r="G70" s="81"/>
      <c r="H70" s="81"/>
      <c r="I70" s="81"/>
      <c r="J70" s="81"/>
      <c r="K70" s="81"/>
      <c r="L70" s="100"/>
      <c r="M70" s="100"/>
      <c r="N70" s="100"/>
      <c r="O70" s="100"/>
    </row>
  </sheetData>
  <protectedRanges>
    <protectedRange sqref="G12:G60 K12:K60" name="Bereich1"/>
  </protectedRanges>
  <mergeCells count="4">
    <mergeCell ref="D8:G8"/>
    <mergeCell ref="H8:K8"/>
    <mergeCell ref="D6:K7"/>
    <mergeCell ref="B67:K67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showRowColHeaders="0" zoomScaleNormal="100" workbookViewId="0">
      <pane ySplit="6" topLeftCell="A7" activePane="bottomLeft" state="frozen"/>
      <selection activeCell="B1" sqref="B1"/>
      <selection pane="bottomLeft" activeCell="B22" sqref="B22"/>
    </sheetView>
  </sheetViews>
  <sheetFormatPr baseColWidth="10" defaultColWidth="11" defaultRowHeight="13.5" x14ac:dyDescent="0.3"/>
  <cols>
    <col min="1" max="1" width="5.84375" style="90" customWidth="1"/>
    <col min="2" max="2" width="43.23046875" style="90" customWidth="1"/>
    <col min="3" max="4" width="13.4609375" style="91" customWidth="1"/>
    <col min="5" max="5" width="14" style="92" hidden="1" customWidth="1"/>
    <col min="6" max="6" width="14.15234375" style="91" bestFit="1" customWidth="1"/>
    <col min="7" max="7" width="14" style="91" customWidth="1"/>
    <col min="8" max="8" width="4.15234375" style="90" customWidth="1"/>
    <col min="9" max="9" width="11" style="91"/>
    <col min="11" max="16384" width="11" style="90"/>
  </cols>
  <sheetData>
    <row r="1" spans="1:10" ht="15.5" x14ac:dyDescent="0.3">
      <c r="A1" s="129"/>
      <c r="B1" s="129"/>
      <c r="C1" s="130"/>
      <c r="D1" s="130"/>
      <c r="E1" s="133"/>
      <c r="F1" s="130"/>
      <c r="G1" s="130"/>
      <c r="H1" s="129"/>
      <c r="I1" s="130"/>
    </row>
    <row r="2" spans="1:10" s="89" customFormat="1" ht="14.25" customHeight="1" x14ac:dyDescent="0.3">
      <c r="A2" s="129"/>
      <c r="B2" s="199" t="s">
        <v>98</v>
      </c>
      <c r="C2" s="199"/>
      <c r="D2" s="199"/>
      <c r="E2" s="199"/>
      <c r="F2" s="199"/>
      <c r="G2" s="199"/>
      <c r="H2" s="129"/>
      <c r="I2" s="130"/>
      <c r="J2"/>
    </row>
    <row r="3" spans="1:10" s="89" customFormat="1" ht="14.25" customHeight="1" x14ac:dyDescent="0.3">
      <c r="A3" s="129"/>
      <c r="B3" s="131"/>
      <c r="C3" s="131"/>
      <c r="D3" s="131"/>
      <c r="E3" s="132"/>
      <c r="F3" s="131"/>
      <c r="G3" s="131"/>
      <c r="H3" s="129"/>
      <c r="I3" s="130"/>
      <c r="J3"/>
    </row>
    <row r="4" spans="1:10" ht="16" thickBot="1" x14ac:dyDescent="0.35">
      <c r="A4" s="129"/>
      <c r="B4" s="129"/>
      <c r="C4" s="130"/>
      <c r="D4" s="130"/>
      <c r="E4" s="133"/>
      <c r="F4" s="130"/>
      <c r="G4" s="130"/>
      <c r="H4" s="129"/>
      <c r="I4" s="130"/>
    </row>
    <row r="5" spans="1:10" s="93" customFormat="1" ht="18" customHeight="1" x14ac:dyDescent="0.35">
      <c r="A5" s="134"/>
      <c r="B5" s="135"/>
      <c r="C5" s="136" t="s">
        <v>4</v>
      </c>
      <c r="D5" s="136" t="s">
        <v>77</v>
      </c>
      <c r="E5" s="137" t="s">
        <v>78</v>
      </c>
      <c r="F5" s="138" t="s">
        <v>4</v>
      </c>
      <c r="G5" s="139" t="s">
        <v>78</v>
      </c>
      <c r="H5" s="140"/>
      <c r="I5" s="140"/>
      <c r="J5"/>
    </row>
    <row r="6" spans="1:10" s="93" customFormat="1" ht="18" customHeight="1" x14ac:dyDescent="0.35">
      <c r="A6" s="134"/>
      <c r="B6" s="141"/>
      <c r="C6" s="200" t="s">
        <v>79</v>
      </c>
      <c r="D6" s="201"/>
      <c r="E6" s="142"/>
      <c r="F6" s="143" t="s">
        <v>80</v>
      </c>
      <c r="G6" s="144" t="s">
        <v>81</v>
      </c>
      <c r="H6" s="140"/>
      <c r="I6" s="140"/>
      <c r="J6"/>
    </row>
    <row r="7" spans="1:10" ht="18" customHeight="1" x14ac:dyDescent="0.3">
      <c r="A7" s="129"/>
      <c r="B7" s="2"/>
      <c r="C7" s="145"/>
      <c r="D7" s="145"/>
      <c r="E7" s="146"/>
      <c r="F7" s="147"/>
      <c r="G7" s="148"/>
      <c r="H7" s="129"/>
      <c r="I7" s="130"/>
    </row>
    <row r="8" spans="1:10" ht="18" customHeight="1" x14ac:dyDescent="0.3">
      <c r="A8" s="129"/>
      <c r="B8" s="2" t="s">
        <v>43</v>
      </c>
      <c r="C8" s="169">
        <v>0</v>
      </c>
      <c r="D8" s="28">
        <v>0</v>
      </c>
      <c r="E8" s="28">
        <v>0</v>
      </c>
      <c r="F8" s="162">
        <f>G8/1.385/1.2881166</f>
        <v>0</v>
      </c>
      <c r="G8" s="163">
        <v>0</v>
      </c>
      <c r="H8" s="129"/>
      <c r="I8" s="130"/>
    </row>
    <row r="9" spans="1:10" ht="18" customHeight="1" x14ac:dyDescent="0.3">
      <c r="A9" s="129"/>
      <c r="B9" s="2" t="s">
        <v>27</v>
      </c>
      <c r="C9" s="169">
        <v>1000.35</v>
      </c>
      <c r="D9" s="28">
        <f>C9*1.385</f>
        <v>1385.4847500000001</v>
      </c>
      <c r="E9" s="28">
        <v>1759.15</v>
      </c>
      <c r="F9" s="162">
        <f>IF(G9&lt;E9,0,G9/1.385/1.2881)</f>
        <v>0</v>
      </c>
      <c r="G9" s="163">
        <v>0</v>
      </c>
      <c r="H9" s="129"/>
      <c r="I9" s="130"/>
    </row>
    <row r="10" spans="1:10" ht="18" customHeight="1" x14ac:dyDescent="0.3">
      <c r="A10" s="129"/>
      <c r="B10" s="2" t="s">
        <v>52</v>
      </c>
      <c r="C10" s="169">
        <v>1741.19</v>
      </c>
      <c r="D10" s="28">
        <f t="shared" ref="D10:D56" si="0">C10*1.385</f>
        <v>2411.5481500000001</v>
      </c>
      <c r="E10" s="28">
        <v>3061.95</v>
      </c>
      <c r="F10" s="162">
        <f t="shared" ref="F10:F56" si="1">G10/1.385/1.2881166</f>
        <v>0</v>
      </c>
      <c r="G10" s="163">
        <v>0</v>
      </c>
      <c r="H10" s="129"/>
      <c r="I10" s="130"/>
    </row>
    <row r="11" spans="1:10" ht="18" customHeight="1" x14ac:dyDescent="0.3">
      <c r="A11" s="129"/>
      <c r="B11" s="2" t="s">
        <v>53</v>
      </c>
      <c r="C11" s="169">
        <v>1064.42</v>
      </c>
      <c r="D11" s="28">
        <f t="shared" si="0"/>
        <v>1474.2217000000001</v>
      </c>
      <c r="E11" s="28">
        <v>1871.83</v>
      </c>
      <c r="F11" s="162">
        <f t="shared" si="1"/>
        <v>0</v>
      </c>
      <c r="G11" s="163">
        <v>0</v>
      </c>
      <c r="H11" s="129"/>
      <c r="I11" s="130"/>
    </row>
    <row r="12" spans="1:10" ht="18" customHeight="1" x14ac:dyDescent="0.3">
      <c r="A12" s="129"/>
      <c r="B12" s="2" t="s">
        <v>54</v>
      </c>
      <c r="C12" s="169">
        <v>1656.09</v>
      </c>
      <c r="D12" s="28">
        <f t="shared" si="0"/>
        <v>2293.6846499999997</v>
      </c>
      <c r="E12" s="28">
        <v>2912.31</v>
      </c>
      <c r="F12" s="162">
        <f t="shared" si="1"/>
        <v>0</v>
      </c>
      <c r="G12" s="163">
        <v>0</v>
      </c>
      <c r="H12" s="129"/>
      <c r="I12" s="130"/>
    </row>
    <row r="13" spans="1:10" ht="18" customHeight="1" x14ac:dyDescent="0.3">
      <c r="A13" s="129"/>
      <c r="B13" s="2" t="s">
        <v>55</v>
      </c>
      <c r="C13" s="169">
        <v>1047.8900000000001</v>
      </c>
      <c r="D13" s="28">
        <f t="shared" si="0"/>
        <v>1451.3276500000002</v>
      </c>
      <c r="E13" s="28">
        <v>1842.75</v>
      </c>
      <c r="F13" s="162">
        <f t="shared" si="1"/>
        <v>0</v>
      </c>
      <c r="G13" s="163">
        <v>0</v>
      </c>
      <c r="H13" s="129"/>
      <c r="I13" s="130"/>
    </row>
    <row r="14" spans="1:10" ht="18" customHeight="1" x14ac:dyDescent="0.3">
      <c r="A14" s="129"/>
      <c r="B14" s="2" t="s">
        <v>56</v>
      </c>
      <c r="C14" s="169">
        <v>976.58</v>
      </c>
      <c r="D14" s="28">
        <f t="shared" si="0"/>
        <v>1352.5633</v>
      </c>
      <c r="E14" s="28">
        <v>1717.35</v>
      </c>
      <c r="F14" s="162">
        <f t="shared" si="1"/>
        <v>0</v>
      </c>
      <c r="G14" s="163">
        <v>0</v>
      </c>
      <c r="H14" s="130"/>
      <c r="I14" s="130"/>
    </row>
    <row r="15" spans="1:10" ht="18" customHeight="1" x14ac:dyDescent="0.3">
      <c r="A15" s="129"/>
      <c r="B15" s="31" t="s">
        <v>57</v>
      </c>
      <c r="C15" s="169">
        <v>886.52</v>
      </c>
      <c r="D15" s="28">
        <f t="shared" si="0"/>
        <v>1227.8301999999999</v>
      </c>
      <c r="E15" s="28">
        <v>1558.98</v>
      </c>
      <c r="F15" s="162">
        <f t="shared" si="1"/>
        <v>0</v>
      </c>
      <c r="G15" s="163">
        <v>0</v>
      </c>
      <c r="H15" s="129"/>
      <c r="I15" s="130"/>
    </row>
    <row r="16" spans="1:10" ht="18" customHeight="1" x14ac:dyDescent="0.3">
      <c r="A16" s="129"/>
      <c r="B16" s="2" t="s">
        <v>38</v>
      </c>
      <c r="C16" s="169">
        <v>789.37</v>
      </c>
      <c r="D16" s="28">
        <f t="shared" si="0"/>
        <v>1093.27745</v>
      </c>
      <c r="E16" s="28">
        <v>1388.14</v>
      </c>
      <c r="F16" s="162">
        <f t="shared" si="1"/>
        <v>0</v>
      </c>
      <c r="G16" s="163">
        <v>0</v>
      </c>
      <c r="H16" s="129"/>
      <c r="I16" s="130"/>
    </row>
    <row r="17" spans="1:9" ht="18" customHeight="1" x14ac:dyDescent="0.3">
      <c r="A17" s="129"/>
      <c r="B17" s="2" t="s">
        <v>28</v>
      </c>
      <c r="C17" s="169">
        <v>956.95</v>
      </c>
      <c r="D17" s="28">
        <f t="shared" si="0"/>
        <v>1325.3757500000002</v>
      </c>
      <c r="E17" s="28">
        <v>1682.83</v>
      </c>
      <c r="F17" s="162">
        <f t="shared" si="1"/>
        <v>0</v>
      </c>
      <c r="G17" s="163">
        <v>0</v>
      </c>
      <c r="H17" s="129"/>
      <c r="I17" s="130"/>
    </row>
    <row r="18" spans="1:9" ht="18" customHeight="1" x14ac:dyDescent="0.3">
      <c r="A18" s="129"/>
      <c r="B18" s="2" t="s">
        <v>42</v>
      </c>
      <c r="C18" s="169">
        <v>0</v>
      </c>
      <c r="D18" s="28">
        <f t="shared" si="0"/>
        <v>0</v>
      </c>
      <c r="E18" s="28">
        <v>0</v>
      </c>
      <c r="F18" s="162">
        <f t="shared" si="1"/>
        <v>0</v>
      </c>
      <c r="G18" s="163">
        <v>0</v>
      </c>
      <c r="H18" s="129"/>
      <c r="I18" s="130"/>
    </row>
    <row r="19" spans="1:9" ht="18" customHeight="1" x14ac:dyDescent="0.3">
      <c r="A19" s="129"/>
      <c r="B19" s="2" t="s">
        <v>29</v>
      </c>
      <c r="C19" s="169">
        <v>1019.98</v>
      </c>
      <c r="D19" s="28">
        <f t="shared" si="0"/>
        <v>1412.6723</v>
      </c>
      <c r="E19" s="28">
        <v>1793.68</v>
      </c>
      <c r="F19" s="162">
        <f t="shared" si="1"/>
        <v>0</v>
      </c>
      <c r="G19" s="163">
        <v>0</v>
      </c>
      <c r="H19" s="129"/>
      <c r="I19" s="130"/>
    </row>
    <row r="20" spans="1:9" ht="18" customHeight="1" x14ac:dyDescent="0.3">
      <c r="A20" s="129"/>
      <c r="B20" s="2" t="s">
        <v>30</v>
      </c>
      <c r="C20" s="169">
        <v>617.70000000000005</v>
      </c>
      <c r="D20" s="28">
        <f t="shared" si="0"/>
        <v>855.51450000000011</v>
      </c>
      <c r="E20" s="28">
        <v>1086.25</v>
      </c>
      <c r="F20" s="162">
        <f t="shared" si="1"/>
        <v>0</v>
      </c>
      <c r="G20" s="163">
        <v>0</v>
      </c>
      <c r="H20" s="129"/>
      <c r="I20" s="130"/>
    </row>
    <row r="21" spans="1:9" ht="18" customHeight="1" x14ac:dyDescent="0.3">
      <c r="A21" s="129"/>
      <c r="B21" s="2" t="s">
        <v>99</v>
      </c>
      <c r="C21" s="169">
        <v>705.44272000000001</v>
      </c>
      <c r="D21" s="28">
        <f t="shared" si="0"/>
        <v>977.03816719999998</v>
      </c>
      <c r="E21" s="28">
        <v>1240.55</v>
      </c>
      <c r="F21" s="162">
        <f t="shared" si="1"/>
        <v>0</v>
      </c>
      <c r="G21" s="163">
        <v>0</v>
      </c>
      <c r="H21" s="129"/>
      <c r="I21" s="130"/>
    </row>
    <row r="22" spans="1:9" ht="18" customHeight="1" x14ac:dyDescent="0.3">
      <c r="A22" s="129"/>
      <c r="B22" s="2" t="s">
        <v>1</v>
      </c>
      <c r="C22" s="169">
        <v>1724.9239150000001</v>
      </c>
      <c r="D22" s="28">
        <f t="shared" si="0"/>
        <v>2389.0196222750001</v>
      </c>
      <c r="E22" s="28">
        <v>3033.35</v>
      </c>
      <c r="F22" s="162">
        <f t="shared" si="1"/>
        <v>0</v>
      </c>
      <c r="G22" s="163">
        <v>0</v>
      </c>
      <c r="H22" s="129"/>
      <c r="I22" s="130"/>
    </row>
    <row r="23" spans="1:9" ht="18" customHeight="1" x14ac:dyDescent="0.3">
      <c r="A23" s="129"/>
      <c r="B23" s="2" t="s">
        <v>58</v>
      </c>
      <c r="C23" s="169">
        <v>2428.6521299999999</v>
      </c>
      <c r="D23" s="28">
        <f t="shared" si="0"/>
        <v>3363.6832000499999</v>
      </c>
      <c r="E23" s="28">
        <v>4270.8900000000003</v>
      </c>
      <c r="F23" s="162">
        <f t="shared" si="1"/>
        <v>0</v>
      </c>
      <c r="G23" s="163">
        <v>0</v>
      </c>
      <c r="H23" s="129"/>
      <c r="I23" s="130"/>
    </row>
    <row r="24" spans="1:9" ht="18" customHeight="1" x14ac:dyDescent="0.3">
      <c r="A24" s="129"/>
      <c r="B24" s="2" t="s">
        <v>59</v>
      </c>
      <c r="C24" s="169">
        <v>1771.1546800000001</v>
      </c>
      <c r="D24" s="28">
        <f t="shared" si="0"/>
        <v>2453.0492318000001</v>
      </c>
      <c r="E24" s="28">
        <v>3114.65</v>
      </c>
      <c r="F24" s="162">
        <f t="shared" si="1"/>
        <v>0</v>
      </c>
      <c r="G24" s="163">
        <v>0</v>
      </c>
      <c r="H24" s="129"/>
      <c r="I24" s="130"/>
    </row>
    <row r="25" spans="1:9" ht="18" customHeight="1" x14ac:dyDescent="0.3">
      <c r="A25" s="129"/>
      <c r="B25" s="2" t="s">
        <v>60</v>
      </c>
      <c r="C25" s="169">
        <v>1338.24</v>
      </c>
      <c r="D25" s="28">
        <f t="shared" si="0"/>
        <v>1853.4624000000001</v>
      </c>
      <c r="E25" s="28">
        <v>2353.35</v>
      </c>
      <c r="F25" s="162">
        <f t="shared" si="1"/>
        <v>0</v>
      </c>
      <c r="G25" s="163">
        <v>0</v>
      </c>
      <c r="H25" s="129"/>
      <c r="I25" s="130"/>
    </row>
    <row r="26" spans="1:9" ht="18" customHeight="1" x14ac:dyDescent="0.3">
      <c r="A26" s="129"/>
      <c r="B26" s="2" t="s">
        <v>48</v>
      </c>
      <c r="C26" s="169">
        <v>1000.35</v>
      </c>
      <c r="D26" s="28">
        <f t="shared" si="0"/>
        <v>1385.4847500000001</v>
      </c>
      <c r="E26" s="28">
        <v>1759.15</v>
      </c>
      <c r="F26" s="162">
        <f t="shared" si="1"/>
        <v>0</v>
      </c>
      <c r="G26" s="163">
        <v>0</v>
      </c>
      <c r="H26" s="129"/>
      <c r="I26" s="130"/>
    </row>
    <row r="27" spans="1:9" ht="18" customHeight="1" x14ac:dyDescent="0.3">
      <c r="A27" s="129"/>
      <c r="B27" s="2" t="s">
        <v>25</v>
      </c>
      <c r="C27" s="169">
        <v>976.58</v>
      </c>
      <c r="D27" s="28">
        <f t="shared" si="0"/>
        <v>1352.5633</v>
      </c>
      <c r="E27" s="28">
        <v>1717.35</v>
      </c>
      <c r="F27" s="162">
        <f t="shared" si="1"/>
        <v>0</v>
      </c>
      <c r="G27" s="163">
        <v>0</v>
      </c>
      <c r="H27" s="129"/>
      <c r="I27" s="130"/>
    </row>
    <row r="28" spans="1:9" ht="18" customHeight="1" x14ac:dyDescent="0.3">
      <c r="A28" s="129"/>
      <c r="B28" s="2" t="s">
        <v>26</v>
      </c>
      <c r="C28" s="169">
        <v>743.62</v>
      </c>
      <c r="D28" s="28">
        <f t="shared" si="0"/>
        <v>1029.9137000000001</v>
      </c>
      <c r="E28" s="28">
        <v>1307.68</v>
      </c>
      <c r="F28" s="162">
        <f t="shared" si="1"/>
        <v>0</v>
      </c>
      <c r="G28" s="163">
        <v>0</v>
      </c>
      <c r="H28" s="129"/>
      <c r="I28" s="130"/>
    </row>
    <row r="29" spans="1:9" ht="18" customHeight="1" x14ac:dyDescent="0.3">
      <c r="A29" s="129"/>
      <c r="B29" s="2" t="s">
        <v>49</v>
      </c>
      <c r="C29" s="169">
        <v>1000.35</v>
      </c>
      <c r="D29" s="28">
        <f t="shared" si="0"/>
        <v>1385.4847500000001</v>
      </c>
      <c r="E29" s="28">
        <v>1759.15</v>
      </c>
      <c r="F29" s="162">
        <f t="shared" si="1"/>
        <v>0</v>
      </c>
      <c r="G29" s="163">
        <v>0</v>
      </c>
      <c r="H29" s="129"/>
      <c r="I29" s="130"/>
    </row>
    <row r="30" spans="1:9" ht="18" customHeight="1" x14ac:dyDescent="0.3">
      <c r="A30" s="129"/>
      <c r="B30" s="2" t="s">
        <v>50</v>
      </c>
      <c r="C30" s="169">
        <v>902.74267999999995</v>
      </c>
      <c r="D30" s="28">
        <f t="shared" si="0"/>
        <v>1250.2986117999999</v>
      </c>
      <c r="E30" s="28">
        <v>1587.51</v>
      </c>
      <c r="F30" s="162">
        <f t="shared" si="1"/>
        <v>0</v>
      </c>
      <c r="G30" s="163">
        <v>0</v>
      </c>
      <c r="H30" s="129"/>
      <c r="I30" s="130"/>
    </row>
    <row r="31" spans="1:9" ht="18" customHeight="1" x14ac:dyDescent="0.3">
      <c r="A31" s="129"/>
      <c r="B31" s="2" t="s">
        <v>20</v>
      </c>
      <c r="C31" s="169">
        <v>725.94</v>
      </c>
      <c r="D31" s="28">
        <f t="shared" si="0"/>
        <v>1005.4269</v>
      </c>
      <c r="E31" s="28">
        <v>1276.5899999999999</v>
      </c>
      <c r="F31" s="162">
        <f t="shared" si="1"/>
        <v>0</v>
      </c>
      <c r="G31" s="163">
        <v>0</v>
      </c>
      <c r="H31" s="129"/>
      <c r="I31" s="130"/>
    </row>
    <row r="32" spans="1:9" ht="18" customHeight="1" x14ac:dyDescent="0.3">
      <c r="A32" s="129"/>
      <c r="B32" s="2" t="s">
        <v>24</v>
      </c>
      <c r="C32" s="169">
        <v>871.62</v>
      </c>
      <c r="D32" s="28">
        <f t="shared" si="0"/>
        <v>1207.1937</v>
      </c>
      <c r="E32" s="28">
        <v>1532.78</v>
      </c>
      <c r="F32" s="162">
        <f t="shared" si="1"/>
        <v>0</v>
      </c>
      <c r="G32" s="163">
        <v>0</v>
      </c>
      <c r="H32" s="129"/>
      <c r="I32" s="130"/>
    </row>
    <row r="33" spans="1:9" ht="18" customHeight="1" x14ac:dyDescent="0.3">
      <c r="A33" s="129"/>
      <c r="B33" s="2" t="s">
        <v>2</v>
      </c>
      <c r="C33" s="169">
        <v>871.62</v>
      </c>
      <c r="D33" s="28">
        <f t="shared" si="0"/>
        <v>1207.1937</v>
      </c>
      <c r="E33" s="28">
        <v>1532.78</v>
      </c>
      <c r="F33" s="162">
        <f t="shared" si="1"/>
        <v>0</v>
      </c>
      <c r="G33" s="163">
        <v>0</v>
      </c>
      <c r="H33" s="129"/>
      <c r="I33" s="130"/>
    </row>
    <row r="34" spans="1:9" ht="18" customHeight="1" x14ac:dyDescent="0.3">
      <c r="A34" s="129"/>
      <c r="B34" s="2" t="s">
        <v>17</v>
      </c>
      <c r="C34" s="169">
        <v>610.13</v>
      </c>
      <c r="D34" s="28">
        <f t="shared" si="0"/>
        <v>845.03004999999996</v>
      </c>
      <c r="E34" s="28">
        <v>1072.94</v>
      </c>
      <c r="F34" s="162">
        <f t="shared" si="1"/>
        <v>0</v>
      </c>
      <c r="G34" s="163">
        <v>0</v>
      </c>
      <c r="H34" s="129"/>
      <c r="I34" s="130"/>
    </row>
    <row r="35" spans="1:9" ht="18" customHeight="1" x14ac:dyDescent="0.3">
      <c r="A35" s="129"/>
      <c r="B35" s="2" t="s">
        <v>51</v>
      </c>
      <c r="C35" s="169">
        <v>1064.42</v>
      </c>
      <c r="D35" s="28">
        <f t="shared" si="0"/>
        <v>1474.2217000000001</v>
      </c>
      <c r="E35" s="28">
        <v>1871.83</v>
      </c>
      <c r="F35" s="162">
        <f t="shared" si="1"/>
        <v>0</v>
      </c>
      <c r="G35" s="163">
        <v>0</v>
      </c>
      <c r="H35" s="129"/>
      <c r="I35" s="130"/>
    </row>
    <row r="36" spans="1:9" ht="18" customHeight="1" x14ac:dyDescent="0.3">
      <c r="A36" s="129"/>
      <c r="B36" s="2" t="s">
        <v>44</v>
      </c>
      <c r="C36" s="169">
        <v>694.76</v>
      </c>
      <c r="D36" s="28">
        <f t="shared" si="0"/>
        <v>962.24260000000004</v>
      </c>
      <c r="E36" s="28">
        <v>1221.77</v>
      </c>
      <c r="F36" s="162">
        <f t="shared" si="1"/>
        <v>0</v>
      </c>
      <c r="G36" s="163">
        <v>0</v>
      </c>
      <c r="H36" s="129"/>
      <c r="I36" s="130"/>
    </row>
    <row r="37" spans="1:9" ht="18" customHeight="1" x14ac:dyDescent="0.3">
      <c r="A37" s="129"/>
      <c r="B37" s="2" t="s">
        <v>45</v>
      </c>
      <c r="C37" s="169">
        <v>798.32</v>
      </c>
      <c r="D37" s="28">
        <f t="shared" si="0"/>
        <v>1105.6732000000002</v>
      </c>
      <c r="E37" s="28">
        <v>1403.88</v>
      </c>
      <c r="F37" s="162">
        <f t="shared" si="1"/>
        <v>0</v>
      </c>
      <c r="G37" s="163">
        <v>0</v>
      </c>
      <c r="H37" s="129"/>
      <c r="I37" s="130"/>
    </row>
    <row r="38" spans="1:9" ht="18" customHeight="1" x14ac:dyDescent="0.3">
      <c r="A38" s="129"/>
      <c r="B38" s="2" t="s">
        <v>46</v>
      </c>
      <c r="C38" s="169">
        <v>1064.42</v>
      </c>
      <c r="D38" s="28">
        <f t="shared" si="0"/>
        <v>1474.2217000000001</v>
      </c>
      <c r="E38" s="28">
        <v>1871.83</v>
      </c>
      <c r="F38" s="162">
        <f t="shared" si="1"/>
        <v>0</v>
      </c>
      <c r="G38" s="163">
        <v>0</v>
      </c>
      <c r="H38" s="129"/>
      <c r="I38" s="130"/>
    </row>
    <row r="39" spans="1:9" ht="18" customHeight="1" x14ac:dyDescent="0.3">
      <c r="A39" s="129"/>
      <c r="B39" s="2" t="s">
        <v>23</v>
      </c>
      <c r="C39" s="169">
        <v>876.74099999999999</v>
      </c>
      <c r="D39" s="28">
        <f t="shared" si="0"/>
        <v>1214.2862849999999</v>
      </c>
      <c r="E39" s="28">
        <v>1541.79</v>
      </c>
      <c r="F39" s="162">
        <f t="shared" si="1"/>
        <v>0</v>
      </c>
      <c r="G39" s="163">
        <v>0</v>
      </c>
      <c r="H39" s="129"/>
      <c r="I39" s="130"/>
    </row>
    <row r="40" spans="1:9" ht="18" customHeight="1" x14ac:dyDescent="0.3">
      <c r="A40" s="129"/>
      <c r="B40" s="2" t="s">
        <v>39</v>
      </c>
      <c r="C40" s="169">
        <v>811.21600000000001</v>
      </c>
      <c r="D40" s="28">
        <f t="shared" si="0"/>
        <v>1123.5341599999999</v>
      </c>
      <c r="E40" s="28">
        <v>1426.56</v>
      </c>
      <c r="F40" s="162">
        <f t="shared" si="1"/>
        <v>0</v>
      </c>
      <c r="G40" s="163">
        <v>0</v>
      </c>
      <c r="H40" s="129"/>
      <c r="I40" s="130"/>
    </row>
    <row r="41" spans="1:9" ht="18" customHeight="1" x14ac:dyDescent="0.3">
      <c r="A41" s="129"/>
      <c r="B41" s="2" t="s">
        <v>22</v>
      </c>
      <c r="C41" s="169">
        <v>1147.55</v>
      </c>
      <c r="D41" s="28">
        <f t="shared" si="0"/>
        <v>1589.3567499999999</v>
      </c>
      <c r="E41" s="28">
        <v>2018.02</v>
      </c>
      <c r="F41" s="162">
        <f t="shared" si="1"/>
        <v>0</v>
      </c>
      <c r="G41" s="163">
        <v>0</v>
      </c>
      <c r="H41" s="129"/>
      <c r="I41" s="149"/>
    </row>
    <row r="42" spans="1:9" ht="18" customHeight="1" x14ac:dyDescent="0.3">
      <c r="A42" s="129"/>
      <c r="B42" s="2" t="s">
        <v>18</v>
      </c>
      <c r="C42" s="169">
        <v>803.28</v>
      </c>
      <c r="D42" s="28">
        <f t="shared" si="0"/>
        <v>1112.5427999999999</v>
      </c>
      <c r="E42" s="28">
        <v>1412.6</v>
      </c>
      <c r="F42" s="162">
        <f t="shared" si="1"/>
        <v>0</v>
      </c>
      <c r="G42" s="163">
        <v>0</v>
      </c>
      <c r="H42" s="129"/>
      <c r="I42" s="149"/>
    </row>
    <row r="43" spans="1:9" ht="18" customHeight="1" x14ac:dyDescent="0.3">
      <c r="A43" s="129"/>
      <c r="B43" s="2" t="s">
        <v>3</v>
      </c>
      <c r="C43" s="169">
        <v>684.19</v>
      </c>
      <c r="D43" s="28">
        <f t="shared" si="0"/>
        <v>947.60315000000003</v>
      </c>
      <c r="E43" s="28">
        <v>1203.1600000000001</v>
      </c>
      <c r="F43" s="162">
        <f t="shared" si="1"/>
        <v>0</v>
      </c>
      <c r="G43" s="163">
        <v>0</v>
      </c>
      <c r="H43" s="129"/>
      <c r="I43" s="130"/>
    </row>
    <row r="44" spans="1:9" ht="18" customHeight="1" x14ac:dyDescent="0.3">
      <c r="A44" s="129"/>
      <c r="B44" s="2" t="s">
        <v>31</v>
      </c>
      <c r="C44" s="169">
        <v>1064.42</v>
      </c>
      <c r="D44" s="28">
        <f t="shared" si="0"/>
        <v>1474.2217000000001</v>
      </c>
      <c r="E44" s="28">
        <v>1871.83</v>
      </c>
      <c r="F44" s="162">
        <f t="shared" si="1"/>
        <v>0</v>
      </c>
      <c r="G44" s="163">
        <v>0</v>
      </c>
      <c r="H44" s="129"/>
      <c r="I44" s="130"/>
    </row>
    <row r="45" spans="1:9" ht="18" customHeight="1" x14ac:dyDescent="0.3">
      <c r="A45" s="129"/>
      <c r="B45" s="2" t="s">
        <v>21</v>
      </c>
      <c r="C45" s="169">
        <v>534.67999999999995</v>
      </c>
      <c r="D45" s="28">
        <f t="shared" si="0"/>
        <v>740.53179999999998</v>
      </c>
      <c r="E45" s="28">
        <v>940.26</v>
      </c>
      <c r="F45" s="162">
        <f t="shared" si="1"/>
        <v>0</v>
      </c>
      <c r="G45" s="163">
        <v>0</v>
      </c>
      <c r="H45" s="129"/>
      <c r="I45" s="130"/>
    </row>
    <row r="46" spans="1:9" ht="18" customHeight="1" x14ac:dyDescent="0.3">
      <c r="A46" s="129"/>
      <c r="B46" s="2" t="s">
        <v>61</v>
      </c>
      <c r="C46" s="169">
        <v>1485.55</v>
      </c>
      <c r="D46" s="28">
        <f t="shared" si="0"/>
        <v>2057.48675</v>
      </c>
      <c r="E46" s="28">
        <v>2612.41</v>
      </c>
      <c r="F46" s="162">
        <f t="shared" si="1"/>
        <v>0</v>
      </c>
      <c r="G46" s="163">
        <v>0</v>
      </c>
      <c r="H46" s="129"/>
      <c r="I46" s="130"/>
    </row>
    <row r="47" spans="1:9" ht="18" customHeight="1" x14ac:dyDescent="0.3">
      <c r="A47" s="129"/>
      <c r="B47" s="2" t="s">
        <v>32</v>
      </c>
      <c r="C47" s="169">
        <v>1183.51</v>
      </c>
      <c r="D47" s="28">
        <f t="shared" si="0"/>
        <v>1639.1613500000001</v>
      </c>
      <c r="E47" s="28">
        <v>2081.25</v>
      </c>
      <c r="F47" s="162">
        <f t="shared" si="1"/>
        <v>0</v>
      </c>
      <c r="G47" s="163">
        <v>0</v>
      </c>
      <c r="H47" s="129"/>
      <c r="I47" s="130"/>
    </row>
    <row r="48" spans="1:9" ht="18" customHeight="1" x14ac:dyDescent="0.3">
      <c r="A48" s="129"/>
      <c r="B48" s="2" t="s">
        <v>82</v>
      </c>
      <c r="C48" s="169">
        <v>934.2</v>
      </c>
      <c r="D48" s="28">
        <f t="shared" si="0"/>
        <v>1293.867</v>
      </c>
      <c r="E48" s="28">
        <v>1642.83</v>
      </c>
      <c r="F48" s="162">
        <f t="shared" si="1"/>
        <v>0</v>
      </c>
      <c r="G48" s="163">
        <v>0</v>
      </c>
      <c r="H48" s="129"/>
      <c r="I48" s="130"/>
    </row>
    <row r="49" spans="1:15" ht="18" customHeight="1" x14ac:dyDescent="0.3">
      <c r="A49" s="129"/>
      <c r="B49" s="2" t="s">
        <v>35</v>
      </c>
      <c r="C49" s="169">
        <v>1197.07</v>
      </c>
      <c r="D49" s="28">
        <f t="shared" si="0"/>
        <v>1657.9419499999999</v>
      </c>
      <c r="E49" s="28">
        <v>2105.1</v>
      </c>
      <c r="F49" s="162">
        <f t="shared" si="1"/>
        <v>0</v>
      </c>
      <c r="G49" s="163">
        <v>0</v>
      </c>
      <c r="H49" s="129"/>
      <c r="I49" s="130"/>
    </row>
    <row r="50" spans="1:15" ht="18" customHeight="1" x14ac:dyDescent="0.3">
      <c r="A50" s="129"/>
      <c r="B50" s="2" t="s">
        <v>34</v>
      </c>
      <c r="C50" s="169">
        <v>898.57</v>
      </c>
      <c r="D50" s="28">
        <f t="shared" si="0"/>
        <v>1244.51945</v>
      </c>
      <c r="E50" s="28">
        <v>1580.18</v>
      </c>
      <c r="F50" s="162">
        <f t="shared" si="1"/>
        <v>0</v>
      </c>
      <c r="G50" s="163">
        <v>0</v>
      </c>
      <c r="H50" s="129"/>
      <c r="I50" s="130"/>
    </row>
    <row r="51" spans="1:15" ht="18" customHeight="1" x14ac:dyDescent="0.3">
      <c r="A51" s="129"/>
      <c r="B51" s="2" t="s">
        <v>37</v>
      </c>
      <c r="C51" s="169">
        <v>891.3</v>
      </c>
      <c r="D51" s="28">
        <f t="shared" si="0"/>
        <v>1234.4504999999999</v>
      </c>
      <c r="E51" s="28">
        <v>1567.39</v>
      </c>
      <c r="F51" s="162">
        <f t="shared" si="1"/>
        <v>0</v>
      </c>
      <c r="G51" s="163">
        <v>0</v>
      </c>
      <c r="H51" s="129"/>
      <c r="I51" s="130"/>
    </row>
    <row r="52" spans="1:15" ht="18" customHeight="1" x14ac:dyDescent="0.3">
      <c r="A52" s="129"/>
      <c r="B52" s="2" t="s">
        <v>36</v>
      </c>
      <c r="C52" s="169">
        <v>621.80999999999995</v>
      </c>
      <c r="D52" s="28">
        <f t="shared" si="0"/>
        <v>861.20684999999992</v>
      </c>
      <c r="E52" s="28">
        <v>1093.47</v>
      </c>
      <c r="F52" s="162">
        <f t="shared" si="1"/>
        <v>0</v>
      </c>
      <c r="G52" s="163">
        <v>0</v>
      </c>
      <c r="H52" s="129"/>
      <c r="I52" s="130"/>
    </row>
    <row r="53" spans="1:15" ht="18" customHeight="1" x14ac:dyDescent="0.3">
      <c r="A53" s="129"/>
      <c r="B53" s="2" t="s">
        <v>19</v>
      </c>
      <c r="C53" s="169">
        <v>457.06</v>
      </c>
      <c r="D53" s="28">
        <f t="shared" si="0"/>
        <v>633.02809999999999</v>
      </c>
      <c r="E53" s="28">
        <v>803.76</v>
      </c>
      <c r="F53" s="162">
        <f t="shared" si="1"/>
        <v>0</v>
      </c>
      <c r="G53" s="163">
        <v>0</v>
      </c>
      <c r="H53" s="129"/>
      <c r="I53" s="130"/>
    </row>
    <row r="54" spans="1:15" ht="18" customHeight="1" x14ac:dyDescent="0.3">
      <c r="A54" s="129"/>
      <c r="B54" s="2" t="s">
        <v>62</v>
      </c>
      <c r="C54" s="169">
        <v>679.11</v>
      </c>
      <c r="D54" s="28">
        <f t="shared" si="0"/>
        <v>940.56735000000003</v>
      </c>
      <c r="E54" s="28">
        <v>1194.24</v>
      </c>
      <c r="F54" s="162">
        <f t="shared" si="1"/>
        <v>0</v>
      </c>
      <c r="G54" s="163">
        <v>0</v>
      </c>
      <c r="H54" s="129"/>
      <c r="I54" s="130"/>
    </row>
    <row r="55" spans="1:15" ht="18" customHeight="1" x14ac:dyDescent="0.3">
      <c r="A55" s="129"/>
      <c r="B55" s="2" t="s">
        <v>63</v>
      </c>
      <c r="C55" s="169">
        <v>418.98</v>
      </c>
      <c r="D55" s="28">
        <f t="shared" si="0"/>
        <v>580.28730000000007</v>
      </c>
      <c r="E55" s="28">
        <v>736.79</v>
      </c>
      <c r="F55" s="162">
        <f t="shared" si="1"/>
        <v>0</v>
      </c>
      <c r="G55" s="163">
        <v>0</v>
      </c>
      <c r="H55" s="129"/>
      <c r="I55" s="130"/>
    </row>
    <row r="56" spans="1:15" ht="18" customHeight="1" thickBot="1" x14ac:dyDescent="0.35">
      <c r="A56" s="129"/>
      <c r="B56" s="24" t="s">
        <v>47</v>
      </c>
      <c r="C56" s="151">
        <v>472.72</v>
      </c>
      <c r="D56" s="33">
        <f t="shared" si="0"/>
        <v>654.71720000000005</v>
      </c>
      <c r="E56" s="33">
        <v>831.29</v>
      </c>
      <c r="F56" s="164">
        <f t="shared" si="1"/>
        <v>0</v>
      </c>
      <c r="G56" s="165">
        <v>0</v>
      </c>
      <c r="H56" s="129"/>
      <c r="I56" s="130"/>
    </row>
    <row r="57" spans="1:15" ht="15.5" x14ac:dyDescent="0.3">
      <c r="A57" s="129"/>
      <c r="B57" s="129"/>
      <c r="C57" s="130"/>
      <c r="D57" s="130"/>
      <c r="E57" s="133"/>
      <c r="F57" s="130"/>
      <c r="G57" s="130"/>
      <c r="H57" s="129"/>
      <c r="I57" s="130"/>
    </row>
    <row r="58" spans="1:15" ht="17.25" customHeight="1" x14ac:dyDescent="0.3">
      <c r="A58" s="129"/>
      <c r="B58" s="102" t="s">
        <v>94</v>
      </c>
      <c r="C58" s="102"/>
      <c r="D58" s="102"/>
      <c r="E58" s="102"/>
      <c r="F58" s="102"/>
      <c r="G58" s="102"/>
      <c r="H58" s="102"/>
      <c r="I58" s="102"/>
      <c r="K58" s="94"/>
      <c r="L58" s="94"/>
      <c r="M58" s="94"/>
      <c r="N58" s="94"/>
      <c r="O58" s="94"/>
    </row>
    <row r="59" spans="1:15" ht="17.25" customHeight="1" x14ac:dyDescent="0.3">
      <c r="A59" s="129"/>
      <c r="B59" s="102" t="s">
        <v>65</v>
      </c>
      <c r="C59" s="102"/>
      <c r="D59" s="102"/>
      <c r="E59" s="102"/>
      <c r="F59" s="102"/>
      <c r="G59" s="102"/>
      <c r="H59" s="102"/>
      <c r="I59" s="102"/>
      <c r="K59" s="94"/>
      <c r="L59" s="94"/>
      <c r="M59" s="94"/>
      <c r="N59" s="94"/>
      <c r="O59" s="94"/>
    </row>
    <row r="60" spans="1:15" s="94" customFormat="1" ht="17.25" customHeight="1" x14ac:dyDescent="0.3">
      <c r="A60" s="102"/>
      <c r="B60" s="102" t="s">
        <v>66</v>
      </c>
      <c r="C60" s="102"/>
      <c r="D60" s="102"/>
      <c r="E60" s="150"/>
      <c r="F60" s="102"/>
      <c r="G60" s="102"/>
      <c r="H60" s="102"/>
      <c r="I60" s="102"/>
      <c r="J60"/>
    </row>
    <row r="61" spans="1:15" s="94" customFormat="1" ht="17.25" customHeight="1" x14ac:dyDescent="0.3">
      <c r="A61" s="102"/>
      <c r="B61" s="102" t="s">
        <v>67</v>
      </c>
      <c r="C61" s="102"/>
      <c r="D61" s="102"/>
      <c r="E61" s="102"/>
      <c r="F61" s="102"/>
      <c r="G61" s="102"/>
      <c r="H61" s="102"/>
      <c r="I61" s="102"/>
      <c r="J61"/>
    </row>
    <row r="62" spans="1:15" s="94" customFormat="1" ht="17.25" customHeight="1" x14ac:dyDescent="0.3">
      <c r="A62" s="102"/>
      <c r="B62" s="102" t="s">
        <v>68</v>
      </c>
      <c r="C62" s="102"/>
      <c r="D62" s="102"/>
      <c r="E62" s="150"/>
      <c r="F62" s="102"/>
      <c r="G62" s="102"/>
      <c r="H62" s="102"/>
      <c r="I62" s="102"/>
      <c r="J62"/>
    </row>
    <row r="63" spans="1:15" s="95" customFormat="1" ht="17.25" customHeight="1" x14ac:dyDescent="0.35">
      <c r="A63" s="3"/>
      <c r="B63" s="202" t="s">
        <v>92</v>
      </c>
      <c r="C63" s="202"/>
      <c r="D63" s="202"/>
      <c r="E63" s="202"/>
      <c r="F63" s="202"/>
      <c r="G63" s="202"/>
      <c r="H63" s="202"/>
      <c r="I63" s="202"/>
      <c r="J63" s="202"/>
      <c r="K63" s="96"/>
      <c r="L63" s="96"/>
      <c r="M63" s="96"/>
      <c r="N63" s="96"/>
      <c r="O63" s="96"/>
    </row>
    <row r="64" spans="1:15" s="94" customFormat="1" ht="17.25" customHeight="1" x14ac:dyDescent="0.3">
      <c r="A64" s="102"/>
      <c r="B64" s="102" t="s">
        <v>83</v>
      </c>
      <c r="C64" s="102"/>
      <c r="D64" s="102"/>
      <c r="E64" s="150"/>
      <c r="F64" s="23"/>
      <c r="G64" s="23"/>
      <c r="H64" s="23"/>
      <c r="I64" s="102"/>
      <c r="J64"/>
    </row>
    <row r="65" spans="1:9" ht="15.5" x14ac:dyDescent="0.3">
      <c r="A65" s="129"/>
      <c r="B65" s="129"/>
      <c r="C65" s="130"/>
      <c r="D65" s="130"/>
      <c r="E65" s="133"/>
      <c r="F65" s="130"/>
      <c r="G65" s="130"/>
      <c r="H65" s="129"/>
      <c r="I65" s="130"/>
    </row>
    <row r="66" spans="1:9" ht="15.5" x14ac:dyDescent="0.3">
      <c r="A66" s="129"/>
      <c r="B66" s="129" t="s">
        <v>93</v>
      </c>
      <c r="C66" s="130"/>
      <c r="D66" s="130"/>
      <c r="E66" s="133"/>
      <c r="F66" s="130"/>
      <c r="G66" s="130"/>
      <c r="H66" s="129"/>
      <c r="I66" s="130"/>
    </row>
    <row r="67" spans="1:9" ht="15.5" x14ac:dyDescent="0.3">
      <c r="A67" s="129"/>
      <c r="B67" s="129"/>
      <c r="C67" s="130"/>
      <c r="D67" s="130"/>
      <c r="E67" s="133"/>
      <c r="F67" s="130"/>
      <c r="G67" s="130"/>
      <c r="H67" s="129"/>
      <c r="I67" s="130"/>
    </row>
    <row r="68" spans="1:9" ht="15.5" x14ac:dyDescent="0.3">
      <c r="A68" s="129"/>
      <c r="B68" s="129"/>
      <c r="C68" s="130"/>
      <c r="D68" s="130"/>
      <c r="E68" s="133"/>
      <c r="F68" s="130"/>
      <c r="G68" s="130"/>
      <c r="H68" s="129"/>
      <c r="I68" s="130"/>
    </row>
    <row r="69" spans="1:9" ht="15.5" x14ac:dyDescent="0.3">
      <c r="A69" s="129"/>
      <c r="B69" s="129"/>
      <c r="C69" s="130"/>
      <c r="D69" s="130"/>
      <c r="E69" s="133"/>
      <c r="F69" s="130"/>
      <c r="G69" s="130"/>
      <c r="H69" s="129"/>
      <c r="I69" s="130"/>
    </row>
  </sheetData>
  <protectedRanges>
    <protectedRange password="C9BF" sqref="D58:D64" name="Bereich1_1"/>
  </protectedRanges>
  <mergeCells count="3">
    <mergeCell ref="B2:G2"/>
    <mergeCell ref="C6:D6"/>
    <mergeCell ref="B63:J6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2020-12-01T09:39:03Z</dcterms:modified>
</cp:coreProperties>
</file>