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e V2\V8 Tankstellen-Garagen-Service\WKO Mustertankstelle\2024\"/>
    </mc:Choice>
  </mc:AlternateContent>
  <xr:revisionPtr revIDLastSave="0" documentId="13_ncr:1_{2C4CA23D-9015-48EB-B65B-21369D213D24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PK Mustertankstelle &lt;5.0Mio" sheetId="6" r:id="rId1"/>
  </sheets>
  <definedNames>
    <definedName name="_xlnm.Print_Area" localSheetId="0">'PK Mustertankstelle &lt;5.0Mio'!$A$1:$K$32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 s="1"/>
  <c r="J24" i="6"/>
  <c r="F24" i="6"/>
  <c r="G24" i="6" s="1"/>
  <c r="D18" i="6"/>
  <c r="E18" i="6" s="1"/>
  <c r="D17" i="6"/>
  <c r="E17" i="6" s="1"/>
  <c r="D16" i="6"/>
  <c r="E16" i="6" s="1"/>
  <c r="H14" i="6"/>
  <c r="J18" i="6" l="1"/>
  <c r="F18" i="6"/>
  <c r="E25" i="6"/>
  <c r="J22" i="6"/>
  <c r="F22" i="6"/>
  <c r="J16" i="6"/>
  <c r="F16" i="6"/>
  <c r="E19" i="6"/>
  <c r="J19" i="6" s="1"/>
  <c r="J23" i="6"/>
  <c r="F23" i="6"/>
  <c r="J17" i="6"/>
  <c r="F17" i="6"/>
  <c r="K24" i="6"/>
  <c r="D25" i="6"/>
  <c r="D19" i="6"/>
  <c r="H24" i="6"/>
  <c r="G17" i="6" l="1"/>
  <c r="H17" i="6"/>
  <c r="K17" i="6"/>
  <c r="J25" i="6"/>
  <c r="E29" i="6"/>
  <c r="D29" i="6"/>
  <c r="G23" i="6"/>
  <c r="H23" i="6"/>
  <c r="K23" i="6"/>
  <c r="K18" i="6"/>
  <c r="G18" i="6"/>
  <c r="H18" i="6"/>
  <c r="K16" i="6"/>
  <c r="G16" i="6"/>
  <c r="F19" i="6"/>
  <c r="H16" i="6"/>
  <c r="F25" i="6"/>
  <c r="K22" i="6"/>
  <c r="G22" i="6"/>
  <c r="H22" i="6"/>
  <c r="K25" i="6" l="1"/>
  <c r="F29" i="6"/>
  <c r="G25" i="6"/>
  <c r="H25" i="6"/>
  <c r="G19" i="6"/>
  <c r="H19" i="6"/>
  <c r="K19" i="6"/>
  <c r="J29" i="6"/>
  <c r="H29" i="6" l="1"/>
  <c r="K29" i="6"/>
  <c r="G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Strobl Karin,WKNÖ,Verkehrsfachgruppen2</author>
    <author>Helmut Marchhart</author>
  </authors>
  <commentList>
    <comment ref="F11" authorId="0" shapeId="0" xr:uid="{00000000-0006-0000-0000-000001000000}">
      <text>
        <r>
          <rPr>
            <sz val="9"/>
            <color indexed="81"/>
            <rFont val="Segoe UI"/>
            <family val="2"/>
          </rPr>
          <t>siehe Ausgangsbasis</t>
        </r>
      </text>
    </comment>
    <comment ref="G13" authorId="1" shapeId="0" xr:uid="{00000000-0006-0000-0000-000002000000}">
      <text>
        <r>
          <rPr>
            <sz val="9"/>
            <color indexed="81"/>
            <rFont val="Tahoma"/>
            <family val="2"/>
          </rPr>
          <t>Soll Anwesenheitszeit in Prozent</t>
        </r>
      </text>
    </comment>
    <comment ref="H13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Eingabe Anwesenheitszeit in 
Prozent
</t>
        </r>
      </text>
    </comment>
    <comment ref="G14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Soll Anwesenheitszeit in Std per Jahr
</t>
        </r>
      </text>
    </comment>
    <comment ref="H14" authorId="1" shapeId="0" xr:uid="{00000000-0006-0000-0000-000005000000}">
      <text>
        <r>
          <rPr>
            <sz val="9"/>
            <color indexed="81"/>
            <rFont val="Tahoma"/>
            <family val="2"/>
          </rPr>
          <t>Zeitliche Einsetzbarkeit von Arbeitnehmern
in Stunden</t>
        </r>
      </text>
    </comment>
    <comment ref="E23" authorId="1" shapeId="0" xr:uid="{00000000-0006-0000-0000-000006000000}">
      <text>
        <r>
          <rPr>
            <sz val="9"/>
            <color indexed="81"/>
            <rFont val="Tahoma"/>
            <charset val="1"/>
          </rPr>
          <t>Unternehmeraufwand die über Normalstunden hinausgehen und vom Mitarbeiter erledigt werden müssen:
Eingabe in Stunden per Monat
Quelle Excel Sheet Zeitaufwand TS Unternehmer</t>
        </r>
      </text>
    </comment>
    <comment ref="E24" authorId="1" shapeId="0" xr:uid="{00000000-0006-0000-0000-000007000000}">
      <text>
        <r>
          <rPr>
            <sz val="9"/>
            <color indexed="81"/>
            <rFont val="Tahoma"/>
            <charset val="1"/>
          </rPr>
          <t>Reinigungsaufwand die für die Sauberhaltung der TS benötigt werden
Eingabe in Stunden per Monat
Quelle: Excel Sheet Reinigungsplan TS</t>
        </r>
      </text>
    </comment>
  </commentList>
</comments>
</file>

<file path=xl/sharedStrings.xml><?xml version="1.0" encoding="utf-8"?>
<sst xmlns="http://schemas.openxmlformats.org/spreadsheetml/2006/main" count="53" uniqueCount="37">
  <si>
    <t>KASSA 1</t>
  </si>
  <si>
    <t>Mo-Fr</t>
  </si>
  <si>
    <t>5-22 Uhr</t>
  </si>
  <si>
    <t>Sa</t>
  </si>
  <si>
    <t>6-22 Uhr</t>
  </si>
  <si>
    <t>So</t>
  </si>
  <si>
    <t>7-21 Uhr</t>
  </si>
  <si>
    <t>BEIDIENST</t>
  </si>
  <si>
    <t xml:space="preserve"> 8-11 Uhr</t>
  </si>
  <si>
    <t>SUMME  TANKSTELLE 1</t>
  </si>
  <si>
    <t>TANKSTELLE 1</t>
  </si>
  <si>
    <t>€ p.Stunde</t>
  </si>
  <si>
    <t>€ p.Monat</t>
  </si>
  <si>
    <t>€ p.Jahr</t>
  </si>
  <si>
    <t>Mitarbeiter</t>
  </si>
  <si>
    <t>Std.per Tag</t>
  </si>
  <si>
    <t>Std.per Woche</t>
  </si>
  <si>
    <t>Std.per Monat</t>
  </si>
  <si>
    <t>Std.per Jahr</t>
  </si>
  <si>
    <t>Unternehmeraufgaben</t>
  </si>
  <si>
    <t>Reinigungsplan</t>
  </si>
  <si>
    <t>Öffnungsstunden</t>
  </si>
  <si>
    <t>Öffnungszeiten Mo-Fr von 5.00 bis 22.00 Uhr,Sa von 6.00 bis 22.00 Uhr,So von 7.00 bis 21.00 Uhr</t>
  </si>
  <si>
    <t>Mo-So</t>
  </si>
  <si>
    <t>Nicht-Autobahn &lt;5.0MioLit mitShop plus Bistro,Waschanlage und SB Waschboxen und SB Sauger</t>
  </si>
  <si>
    <t>Nicht bearbeitbares Muster</t>
  </si>
  <si>
    <t>*Ausgangsbasis:</t>
  </si>
  <si>
    <t>*</t>
  </si>
  <si>
    <t>Mustertankstelle - Personalbedarfs- und Personalkostenermittlung auf Basis Öffnungszeiten</t>
  </si>
  <si>
    <t xml:space="preserve">Fluktuationsaufschlag: </t>
  </si>
  <si>
    <t>5% - 10% auf Kosten p.Std.anwesend</t>
  </si>
  <si>
    <t>plus 1,50 Euro auf Kosten p.Std anwesend</t>
  </si>
  <si>
    <t>plus 3,00 Euro auf Kosten p.Std anwesend</t>
  </si>
  <si>
    <t xml:space="preserve">10 Überstunden: </t>
  </si>
  <si>
    <t>20 Überstunden:</t>
  </si>
  <si>
    <r>
      <t xml:space="preserve">Mitarbeiter Verwendungsgruppe 2 (VG2), Kosten je Anwesenheitsstunde = € 21,86 plus 10% Fluktuationsaufschlag  = € 24,05 </t>
    </r>
    <r>
      <rPr>
        <b/>
        <sz val="10"/>
        <rFont val="Arial"/>
        <family val="2"/>
      </rPr>
      <t>einzugeben</t>
    </r>
    <r>
      <rPr>
        <sz val="10"/>
        <rFont val="Arial"/>
        <family val="2"/>
      </rPr>
      <t>:</t>
    </r>
  </si>
  <si>
    <r>
      <t xml:space="preserve">bei 10 Überstunden plus € 1,50 auf Kosten Std. anwesend = </t>
    </r>
    <r>
      <rPr>
        <b/>
        <sz val="10"/>
        <rFont val="Arial"/>
        <family val="2"/>
      </rPr>
      <t>25,55 einzugeben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</si>
</sst>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9"/>
      <color indexed="81"/>
      <name val="Tahoma"/>
      <charset val="1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color theme="1"/>
      <name val="Arial"/>
      <family val="2"/>
    </font>
    <font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1" fontId="0" fillId="0" borderId="0" xfId="0" applyNumberFormat="1"/>
    <xf numFmtId="2" fontId="0" fillId="0" borderId="0" xfId="0" applyNumberFormat="1"/>
    <xf numFmtId="0" fontId="5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7" fillId="0" borderId="0" xfId="0" applyFont="1"/>
    <xf numFmtId="0" fontId="9" fillId="0" borderId="0" xfId="0" applyFont="1"/>
    <xf numFmtId="2" fontId="9" fillId="0" borderId="0" xfId="0" applyNumberFormat="1" applyFont="1"/>
    <xf numFmtId="1" fontId="9" fillId="0" borderId="0" xfId="0" applyNumberFormat="1" applyFont="1"/>
    <xf numFmtId="0" fontId="9" fillId="0" borderId="1" xfId="0" applyFont="1" applyBorder="1"/>
    <xf numFmtId="1" fontId="9" fillId="0" borderId="1" xfId="0" applyNumberFormat="1" applyFont="1" applyBorder="1"/>
    <xf numFmtId="2" fontId="9" fillId="0" borderId="1" xfId="0" applyNumberFormat="1" applyFont="1" applyBorder="1"/>
    <xf numFmtId="3" fontId="9" fillId="3" borderId="1" xfId="0" applyNumberFormat="1" applyFont="1" applyFill="1" applyBorder="1"/>
    <xf numFmtId="0" fontId="9" fillId="4" borderId="1" xfId="0" applyFont="1" applyFill="1" applyBorder="1"/>
    <xf numFmtId="0" fontId="12" fillId="4" borderId="1" xfId="0" applyFont="1" applyFill="1" applyBorder="1"/>
    <xf numFmtId="0" fontId="3" fillId="0" borderId="0" xfId="0" applyFont="1"/>
    <xf numFmtId="3" fontId="9" fillId="3" borderId="3" xfId="0" applyNumberFormat="1" applyFont="1" applyFill="1" applyBorder="1"/>
    <xf numFmtId="3" fontId="9" fillId="3" borderId="4" xfId="0" applyNumberFormat="1" applyFont="1" applyFill="1" applyBorder="1"/>
    <xf numFmtId="0" fontId="9" fillId="5" borderId="0" xfId="0" applyFont="1" applyFill="1"/>
    <xf numFmtId="1" fontId="9" fillId="5" borderId="0" xfId="0" applyNumberFormat="1" applyFont="1" applyFill="1"/>
    <xf numFmtId="2" fontId="9" fillId="5" borderId="0" xfId="0" applyNumberFormat="1" applyFont="1" applyFill="1"/>
    <xf numFmtId="0" fontId="9" fillId="5" borderId="8" xfId="0" applyFont="1" applyFill="1" applyBorder="1"/>
    <xf numFmtId="0" fontId="9" fillId="5" borderId="9" xfId="0" applyFont="1" applyFill="1" applyBorder="1"/>
    <xf numFmtId="0" fontId="13" fillId="5" borderId="10" xfId="0" applyFont="1" applyFill="1" applyBorder="1"/>
    <xf numFmtId="2" fontId="9" fillId="5" borderId="11" xfId="0" applyNumberFormat="1" applyFont="1" applyFill="1" applyBorder="1"/>
    <xf numFmtId="0" fontId="9" fillId="5" borderId="11" xfId="0" applyFont="1" applyFill="1" applyBorder="1"/>
    <xf numFmtId="0" fontId="3" fillId="5" borderId="7" xfId="0" applyFont="1" applyFill="1" applyBorder="1"/>
    <xf numFmtId="0" fontId="4" fillId="5" borderId="10" xfId="0" applyFont="1" applyFill="1" applyBorder="1"/>
    <xf numFmtId="0" fontId="4" fillId="0" borderId="10" xfId="0" applyFont="1" applyBorder="1"/>
    <xf numFmtId="0" fontId="9" fillId="0" borderId="11" xfId="0" applyFont="1" applyBorder="1"/>
    <xf numFmtId="2" fontId="10" fillId="0" borderId="0" xfId="0" applyNumberFormat="1" applyFont="1"/>
    <xf numFmtId="0" fontId="9" fillId="2" borderId="10" xfId="0" applyFont="1" applyFill="1" applyBorder="1"/>
    <xf numFmtId="0" fontId="9" fillId="2" borderId="0" xfId="0" applyFont="1" applyFill="1"/>
    <xf numFmtId="0" fontId="9" fillId="0" borderId="10" xfId="0" applyFont="1" applyBorder="1"/>
    <xf numFmtId="0" fontId="9" fillId="0" borderId="12" xfId="0" applyFont="1" applyBorder="1"/>
    <xf numFmtId="0" fontId="9" fillId="0" borderId="2" xfId="0" applyFont="1" applyBorder="1"/>
    <xf numFmtId="2" fontId="10" fillId="0" borderId="2" xfId="0" applyNumberFormat="1" applyFont="1" applyBorder="1"/>
    <xf numFmtId="2" fontId="9" fillId="0" borderId="2" xfId="0" applyNumberFormat="1" applyFont="1" applyBorder="1"/>
    <xf numFmtId="0" fontId="9" fillId="0" borderId="13" xfId="0" applyFont="1" applyBorder="1"/>
    <xf numFmtId="0" fontId="9" fillId="0" borderId="8" xfId="0" applyFont="1" applyBorder="1"/>
    <xf numFmtId="0" fontId="5" fillId="3" borderId="8" xfId="0" applyFont="1" applyFill="1" applyBorder="1"/>
    <xf numFmtId="0" fontId="9" fillId="0" borderId="9" xfId="0" applyFont="1" applyBorder="1"/>
    <xf numFmtId="0" fontId="11" fillId="0" borderId="10" xfId="0" applyFont="1" applyBorder="1"/>
    <xf numFmtId="0" fontId="11" fillId="0" borderId="0" xfId="0" applyFont="1"/>
    <xf numFmtId="1" fontId="5" fillId="0" borderId="0" xfId="0" applyNumberFormat="1" applyFont="1"/>
    <xf numFmtId="0" fontId="5" fillId="0" borderId="15" xfId="0" applyFont="1" applyBorder="1"/>
    <xf numFmtId="0" fontId="5" fillId="3" borderId="16" xfId="0" applyFont="1" applyFill="1" applyBorder="1" applyAlignment="1">
      <alignment horizontal="right"/>
    </xf>
    <xf numFmtId="17" fontId="9" fillId="0" borderId="0" xfId="0" applyNumberFormat="1" applyFont="1"/>
    <xf numFmtId="3" fontId="9" fillId="3" borderId="16" xfId="0" applyNumberFormat="1" applyFont="1" applyFill="1" applyBorder="1"/>
    <xf numFmtId="3" fontId="9" fillId="3" borderId="17" xfId="0" applyNumberFormat="1" applyFont="1" applyFill="1" applyBorder="1"/>
    <xf numFmtId="3" fontId="9" fillId="3" borderId="18" xfId="0" applyNumberFormat="1" applyFont="1" applyFill="1" applyBorder="1"/>
    <xf numFmtId="2" fontId="9" fillId="0" borderId="11" xfId="0" applyNumberFormat="1" applyFont="1" applyBorder="1"/>
    <xf numFmtId="0" fontId="11" fillId="0" borderId="12" xfId="0" applyFont="1" applyBorder="1"/>
    <xf numFmtId="0" fontId="13" fillId="0" borderId="4" xfId="0" applyFont="1" applyBorder="1"/>
    <xf numFmtId="2" fontId="13" fillId="0" borderId="4" xfId="0" applyNumberFormat="1" applyFont="1" applyBorder="1"/>
    <xf numFmtId="0" fontId="9" fillId="0" borderId="3" xfId="0" applyFont="1" applyBorder="1"/>
    <xf numFmtId="1" fontId="9" fillId="0" borderId="3" xfId="0" applyNumberFormat="1" applyFont="1" applyBorder="1"/>
    <xf numFmtId="2" fontId="9" fillId="0" borderId="3" xfId="0" applyNumberFormat="1" applyFont="1" applyBorder="1"/>
    <xf numFmtId="0" fontId="9" fillId="0" borderId="4" xfId="0" applyFont="1" applyBorder="1"/>
    <xf numFmtId="1" fontId="9" fillId="0" borderId="4" xfId="0" applyNumberFormat="1" applyFont="1" applyBorder="1"/>
    <xf numFmtId="2" fontId="9" fillId="0" borderId="4" xfId="0" applyNumberFormat="1" applyFont="1" applyBorder="1"/>
    <xf numFmtId="3" fontId="13" fillId="3" borderId="19" xfId="0" applyNumberFormat="1" applyFont="1" applyFill="1" applyBorder="1"/>
    <xf numFmtId="3" fontId="13" fillId="3" borderId="20" xfId="0" applyNumberFormat="1" applyFont="1" applyFill="1" applyBorder="1"/>
    <xf numFmtId="2" fontId="9" fillId="0" borderId="14" xfId="0" applyNumberFormat="1" applyFont="1" applyBorder="1"/>
    <xf numFmtId="9" fontId="5" fillId="0" borderId="1" xfId="1" applyFont="1" applyFill="1" applyBorder="1"/>
    <xf numFmtId="17" fontId="9" fillId="5" borderId="0" xfId="0" applyNumberFormat="1" applyFont="1" applyFill="1"/>
    <xf numFmtId="9" fontId="5" fillId="0" borderId="0" xfId="0" applyNumberFormat="1" applyFont="1" applyAlignment="1">
      <alignment horizontal="right"/>
    </xf>
    <xf numFmtId="3" fontId="9" fillId="0" borderId="1" xfId="0" applyNumberFormat="1" applyFont="1" applyBorder="1"/>
    <xf numFmtId="3" fontId="9" fillId="0" borderId="4" xfId="0" applyNumberFormat="1" applyFont="1" applyBorder="1"/>
    <xf numFmtId="3" fontId="9" fillId="0" borderId="3" xfId="0" applyNumberFormat="1" applyFont="1" applyBorder="1"/>
    <xf numFmtId="3" fontId="13" fillId="0" borderId="4" xfId="0" applyNumberFormat="1" applyFont="1" applyBorder="1"/>
    <xf numFmtId="0" fontId="11" fillId="5" borderId="10" xfId="0" applyFont="1" applyFill="1" applyBorder="1" applyProtection="1">
      <protection locked="0"/>
    </xf>
    <xf numFmtId="0" fontId="11" fillId="5" borderId="12" xfId="0" applyFont="1" applyFill="1" applyBorder="1" applyProtection="1">
      <protection locked="0"/>
    </xf>
    <xf numFmtId="0" fontId="9" fillId="5" borderId="0" xfId="0" applyFont="1" applyFill="1" applyProtection="1">
      <protection locked="0"/>
    </xf>
    <xf numFmtId="1" fontId="9" fillId="5" borderId="0" xfId="0" applyNumberFormat="1" applyFont="1" applyFill="1" applyProtection="1">
      <protection locked="0"/>
    </xf>
    <xf numFmtId="2" fontId="9" fillId="5" borderId="0" xfId="0" applyNumberFormat="1" applyFont="1" applyFill="1" applyProtection="1">
      <protection locked="0"/>
    </xf>
    <xf numFmtId="0" fontId="9" fillId="5" borderId="11" xfId="0" applyFont="1" applyFill="1" applyBorder="1" applyProtection="1">
      <protection locked="0"/>
    </xf>
    <xf numFmtId="0" fontId="9" fillId="5" borderId="2" xfId="0" applyFont="1" applyFill="1" applyBorder="1" applyProtection="1">
      <protection locked="0"/>
    </xf>
    <xf numFmtId="1" fontId="9" fillId="5" borderId="2" xfId="0" applyNumberFormat="1" applyFont="1" applyFill="1" applyBorder="1" applyProtection="1">
      <protection locked="0"/>
    </xf>
    <xf numFmtId="2" fontId="9" fillId="5" borderId="2" xfId="0" applyNumberFormat="1" applyFont="1" applyFill="1" applyBorder="1" applyProtection="1">
      <protection locked="0"/>
    </xf>
    <xf numFmtId="0" fontId="9" fillId="5" borderId="13" xfId="0" applyFont="1" applyFill="1" applyBorder="1" applyProtection="1">
      <protection locked="0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310028</xdr:colOff>
      <xdr:row>0</xdr:row>
      <xdr:rowOff>28576</xdr:rowOff>
    </xdr:from>
    <xdr:to>
      <xdr:col>10</xdr:col>
      <xdr:colOff>757808</xdr:colOff>
      <xdr:row>2</xdr:row>
      <xdr:rowOff>161925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8028" y="28576"/>
          <a:ext cx="1209780" cy="523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4"/>
  <sheetViews>
    <sheetView showGridLines="0" tabSelected="1" zoomScaleNormal="100" workbookViewId="0">
      <selection activeCell="N7" sqref="N7"/>
    </sheetView>
  </sheetViews>
  <sheetFormatPr baseColWidth="10" defaultRowHeight="15" x14ac:dyDescent="0.25"/>
  <cols>
    <col min="12" max="12" width="5.7109375" customWidth="1"/>
  </cols>
  <sheetData>
    <row r="2" spans="1:13" ht="15.75" x14ac:dyDescent="0.25">
      <c r="A2" s="16" t="s">
        <v>28</v>
      </c>
    </row>
    <row r="3" spans="1:13" ht="15.75" thickBot="1" x14ac:dyDescent="0.3"/>
    <row r="4" spans="1:13" ht="15.75" x14ac:dyDescent="0.25">
      <c r="A4" s="27" t="s">
        <v>24</v>
      </c>
      <c r="B4" s="22"/>
      <c r="C4" s="22"/>
      <c r="D4" s="22"/>
      <c r="E4" s="22"/>
      <c r="F4" s="22"/>
      <c r="G4" s="22"/>
      <c r="H4" s="22"/>
      <c r="I4" s="22"/>
      <c r="J4" s="22"/>
      <c r="K4" s="23"/>
      <c r="L4" s="7"/>
      <c r="M4" s="7"/>
    </row>
    <row r="5" spans="1:13" ht="15.75" x14ac:dyDescent="0.25">
      <c r="A5" s="28" t="s">
        <v>22</v>
      </c>
      <c r="B5" s="19"/>
      <c r="C5" s="19"/>
      <c r="D5" s="19"/>
      <c r="E5" s="19"/>
      <c r="F5" s="19"/>
      <c r="G5" s="21"/>
      <c r="H5" s="21"/>
      <c r="I5" s="19"/>
      <c r="J5" s="19"/>
      <c r="K5" s="26"/>
      <c r="L5" s="7"/>
      <c r="M5" s="7"/>
    </row>
    <row r="6" spans="1:13" ht="15.75" x14ac:dyDescent="0.25">
      <c r="A6" s="29"/>
      <c r="B6" s="7"/>
      <c r="C6" s="7"/>
      <c r="D6" s="7"/>
      <c r="E6" s="7"/>
      <c r="F6" s="7"/>
      <c r="G6" s="8"/>
      <c r="H6" s="8"/>
      <c r="I6" s="7"/>
      <c r="J6" s="7"/>
      <c r="K6" s="30"/>
      <c r="L6" s="7"/>
      <c r="M6" s="7"/>
    </row>
    <row r="7" spans="1:13" ht="15.75" x14ac:dyDescent="0.25">
      <c r="A7" s="29"/>
      <c r="B7" s="7"/>
      <c r="C7" s="7"/>
      <c r="D7" s="7"/>
      <c r="E7" s="7"/>
      <c r="F7" s="31" t="s">
        <v>29</v>
      </c>
      <c r="G7" s="8"/>
      <c r="H7" s="31" t="s">
        <v>30</v>
      </c>
      <c r="I7" s="7"/>
      <c r="J7" s="7"/>
      <c r="K7" s="30"/>
      <c r="L7" s="7"/>
      <c r="M7" s="7"/>
    </row>
    <row r="8" spans="1:13" x14ac:dyDescent="0.25">
      <c r="A8" s="32" t="s">
        <v>25</v>
      </c>
      <c r="B8" s="33"/>
      <c r="C8" s="33"/>
      <c r="D8" s="7"/>
      <c r="E8" s="7"/>
      <c r="F8" s="31" t="s">
        <v>33</v>
      </c>
      <c r="G8" s="8"/>
      <c r="H8" s="31" t="s">
        <v>31</v>
      </c>
      <c r="I8" s="7"/>
      <c r="J8" s="7"/>
      <c r="K8" s="30"/>
      <c r="L8" s="7"/>
      <c r="M8" s="7"/>
    </row>
    <row r="9" spans="1:13" x14ac:dyDescent="0.25">
      <c r="A9" s="34"/>
      <c r="B9" s="7"/>
      <c r="C9" s="7"/>
      <c r="D9" s="7"/>
      <c r="E9" s="7"/>
      <c r="F9" s="31" t="s">
        <v>34</v>
      </c>
      <c r="G9" s="8"/>
      <c r="H9" s="31" t="s">
        <v>32</v>
      </c>
      <c r="I9" s="7"/>
      <c r="J9" s="7"/>
      <c r="K9" s="30"/>
      <c r="L9" s="7"/>
      <c r="M9" s="7"/>
    </row>
    <row r="10" spans="1:13" ht="15.75" thickBot="1" x14ac:dyDescent="0.3">
      <c r="A10" s="35"/>
      <c r="B10" s="36"/>
      <c r="C10" s="36"/>
      <c r="D10" s="36"/>
      <c r="E10" s="36"/>
      <c r="F10" s="37"/>
      <c r="G10" s="38"/>
      <c r="H10" s="37"/>
      <c r="I10" s="36"/>
      <c r="J10" s="36"/>
      <c r="K10" s="39"/>
      <c r="L10" s="7"/>
      <c r="M10" s="7"/>
    </row>
    <row r="11" spans="1:13" ht="15.75" thickBot="1" x14ac:dyDescent="0.3">
      <c r="A11" s="82" t="s">
        <v>10</v>
      </c>
      <c r="B11" s="83"/>
      <c r="C11" s="40"/>
      <c r="D11" s="40"/>
      <c r="E11" s="41" t="s">
        <v>11</v>
      </c>
      <c r="F11" s="64">
        <v>25.55</v>
      </c>
      <c r="G11" s="40" t="s">
        <v>27</v>
      </c>
      <c r="H11" s="40"/>
      <c r="I11" s="40"/>
      <c r="J11" s="40"/>
      <c r="K11" s="42"/>
      <c r="L11" s="7"/>
      <c r="M11" s="7"/>
    </row>
    <row r="12" spans="1:13" x14ac:dyDescent="0.25">
      <c r="A12" s="43"/>
      <c r="B12" s="7"/>
      <c r="C12" s="7"/>
      <c r="D12" s="7"/>
      <c r="E12" s="7"/>
      <c r="F12" s="7"/>
      <c r="G12" s="7"/>
      <c r="H12" s="7"/>
      <c r="I12" s="7"/>
      <c r="J12" s="7"/>
      <c r="K12" s="30"/>
      <c r="L12" s="7"/>
      <c r="M12" s="7"/>
    </row>
    <row r="13" spans="1:13" x14ac:dyDescent="0.25">
      <c r="A13" s="34"/>
      <c r="B13" s="6"/>
      <c r="C13" s="44"/>
      <c r="D13" s="7"/>
      <c r="E13" s="7"/>
      <c r="F13" s="7"/>
      <c r="G13" s="67">
        <v>1</v>
      </c>
      <c r="H13" s="65">
        <v>0.8</v>
      </c>
      <c r="I13" s="7"/>
      <c r="J13" s="7"/>
      <c r="K13" s="30"/>
      <c r="L13" s="7"/>
      <c r="M13" s="7"/>
    </row>
    <row r="14" spans="1:13" x14ac:dyDescent="0.25">
      <c r="A14" s="34" t="s">
        <v>21</v>
      </c>
      <c r="B14" s="7"/>
      <c r="C14" s="7"/>
      <c r="D14" s="7"/>
      <c r="E14" s="7"/>
      <c r="F14" s="7"/>
      <c r="G14" s="45">
        <v>2076</v>
      </c>
      <c r="H14" s="45">
        <f>G14*H13</f>
        <v>1660.8000000000002</v>
      </c>
      <c r="I14" s="9"/>
      <c r="J14" s="7"/>
      <c r="K14" s="30"/>
      <c r="L14" s="9"/>
      <c r="M14" s="7"/>
    </row>
    <row r="15" spans="1:13" x14ac:dyDescent="0.25">
      <c r="A15" s="46" t="s">
        <v>0</v>
      </c>
      <c r="B15" s="7"/>
      <c r="C15" s="4" t="s">
        <v>15</v>
      </c>
      <c r="D15" s="4" t="s">
        <v>16</v>
      </c>
      <c r="E15" s="4" t="s">
        <v>17</v>
      </c>
      <c r="F15" s="4" t="s">
        <v>18</v>
      </c>
      <c r="G15" s="4" t="s">
        <v>14</v>
      </c>
      <c r="H15" s="4" t="s">
        <v>14</v>
      </c>
      <c r="I15" s="8"/>
      <c r="J15" s="5" t="s">
        <v>12</v>
      </c>
      <c r="K15" s="47" t="s">
        <v>13</v>
      </c>
      <c r="L15" s="8"/>
      <c r="M15" s="7"/>
    </row>
    <row r="16" spans="1:13" x14ac:dyDescent="0.25">
      <c r="A16" s="34" t="s">
        <v>1</v>
      </c>
      <c r="B16" s="66" t="s">
        <v>2</v>
      </c>
      <c r="C16" s="10">
        <v>18</v>
      </c>
      <c r="D16" s="10">
        <f>C16*5</f>
        <v>90</v>
      </c>
      <c r="E16" s="11">
        <f>D16*4.32</f>
        <v>388.8</v>
      </c>
      <c r="F16" s="68">
        <f>E16*12</f>
        <v>4665.6000000000004</v>
      </c>
      <c r="G16" s="12">
        <f>F16/$G$14</f>
        <v>2.247398843930636</v>
      </c>
      <c r="H16" s="12">
        <f>F16/$H$14</f>
        <v>2.8092485549132946</v>
      </c>
      <c r="I16" s="8"/>
      <c r="J16" s="13">
        <f t="shared" ref="J16:K19" si="0">E16*$F$11</f>
        <v>9933.84</v>
      </c>
      <c r="K16" s="49">
        <f t="shared" si="0"/>
        <v>119206.08000000002</v>
      </c>
      <c r="L16" s="8"/>
      <c r="M16" s="7"/>
    </row>
    <row r="17" spans="1:13" x14ac:dyDescent="0.25">
      <c r="A17" s="34" t="s">
        <v>3</v>
      </c>
      <c r="B17" s="19" t="s">
        <v>4</v>
      </c>
      <c r="C17" s="10">
        <v>17</v>
      </c>
      <c r="D17" s="10">
        <f>C17</f>
        <v>17</v>
      </c>
      <c r="E17" s="11">
        <f>D17*4.32</f>
        <v>73.44</v>
      </c>
      <c r="F17" s="68">
        <f>E17*12</f>
        <v>881.28</v>
      </c>
      <c r="G17" s="12">
        <f>F17/$G$14</f>
        <v>0.42450867052023122</v>
      </c>
      <c r="H17" s="12">
        <f>F17/$H$14</f>
        <v>0.53063583815028892</v>
      </c>
      <c r="I17" s="8"/>
      <c r="J17" s="13">
        <f t="shared" si="0"/>
        <v>1876.3920000000001</v>
      </c>
      <c r="K17" s="49">
        <f t="shared" si="0"/>
        <v>22516.704000000002</v>
      </c>
      <c r="L17" s="8"/>
      <c r="M17" s="7"/>
    </row>
    <row r="18" spans="1:13" ht="15.75" thickBot="1" x14ac:dyDescent="0.3">
      <c r="A18" s="34" t="s">
        <v>5</v>
      </c>
      <c r="B18" s="19" t="s">
        <v>6</v>
      </c>
      <c r="C18" s="10">
        <v>16</v>
      </c>
      <c r="D18" s="59">
        <f>C18</f>
        <v>16</v>
      </c>
      <c r="E18" s="60">
        <f>D18*4.32</f>
        <v>69.12</v>
      </c>
      <c r="F18" s="69">
        <f>E18*12</f>
        <v>829.44</v>
      </c>
      <c r="G18" s="61">
        <f>F18/$G$14</f>
        <v>0.39953757225433528</v>
      </c>
      <c r="H18" s="61">
        <f>F18/$H$14</f>
        <v>0.49942196531791905</v>
      </c>
      <c r="I18" s="8"/>
      <c r="J18" s="18">
        <f t="shared" si="0"/>
        <v>1766.0160000000001</v>
      </c>
      <c r="K18" s="50">
        <f t="shared" si="0"/>
        <v>21192.192000000003</v>
      </c>
      <c r="L18" s="8"/>
      <c r="M18" s="7"/>
    </row>
    <row r="19" spans="1:13" x14ac:dyDescent="0.25">
      <c r="A19" s="34"/>
      <c r="B19" s="7"/>
      <c r="C19" s="7"/>
      <c r="D19" s="56">
        <f>SUM(D16:D18)</f>
        <v>123</v>
      </c>
      <c r="E19" s="57">
        <f>SUM(E16:E18)</f>
        <v>531.36</v>
      </c>
      <c r="F19" s="70">
        <f>SUM(F16:F18)</f>
        <v>6376.32</v>
      </c>
      <c r="G19" s="58">
        <f>F19/$G$14</f>
        <v>3.0714450867052023</v>
      </c>
      <c r="H19" s="58">
        <f>F19/$H$14</f>
        <v>3.8393063583815024</v>
      </c>
      <c r="I19" s="8"/>
      <c r="J19" s="17">
        <f t="shared" si="0"/>
        <v>13576.248000000001</v>
      </c>
      <c r="K19" s="51">
        <f t="shared" si="0"/>
        <v>162914.976</v>
      </c>
      <c r="L19" s="8"/>
      <c r="M19" s="7"/>
    </row>
    <row r="20" spans="1:13" x14ac:dyDescent="0.25">
      <c r="A20" s="34"/>
      <c r="B20" s="7"/>
      <c r="C20" s="7"/>
      <c r="D20" s="7"/>
      <c r="E20" s="7"/>
      <c r="F20" s="7"/>
      <c r="G20" s="8"/>
      <c r="H20" s="8"/>
      <c r="I20" s="8"/>
      <c r="J20" s="8"/>
      <c r="K20" s="52"/>
      <c r="L20" s="8"/>
      <c r="M20" s="7"/>
    </row>
    <row r="21" spans="1:13" x14ac:dyDescent="0.25">
      <c r="A21" s="46" t="s">
        <v>7</v>
      </c>
      <c r="B21" s="7"/>
      <c r="C21" s="4" t="s">
        <v>15</v>
      </c>
      <c r="D21" s="4" t="s">
        <v>16</v>
      </c>
      <c r="E21" s="4" t="s">
        <v>17</v>
      </c>
      <c r="F21" s="4" t="s">
        <v>18</v>
      </c>
      <c r="G21" s="4" t="s">
        <v>14</v>
      </c>
      <c r="H21" s="4" t="s">
        <v>14</v>
      </c>
      <c r="I21" s="8"/>
      <c r="J21" s="5" t="s">
        <v>12</v>
      </c>
      <c r="K21" s="47" t="s">
        <v>13</v>
      </c>
      <c r="L21" s="8"/>
      <c r="M21" s="7"/>
    </row>
    <row r="22" spans="1:13" x14ac:dyDescent="0.25">
      <c r="A22" s="34" t="s">
        <v>23</v>
      </c>
      <c r="B22" s="66" t="s">
        <v>8</v>
      </c>
      <c r="C22" s="10">
        <v>4</v>
      </c>
      <c r="D22" s="10">
        <f>C22*7</f>
        <v>28</v>
      </c>
      <c r="E22" s="11">
        <f>D22*4.32</f>
        <v>120.96000000000001</v>
      </c>
      <c r="F22" s="68">
        <f>E22*12</f>
        <v>1451.52</v>
      </c>
      <c r="G22" s="12">
        <f>F22/$G$14</f>
        <v>0.69919075144508669</v>
      </c>
      <c r="H22" s="12">
        <f>F22/$H$14</f>
        <v>0.87398843930635828</v>
      </c>
      <c r="I22" s="8"/>
      <c r="J22" s="13">
        <f t="shared" ref="J22:K25" si="1">E22*$F$11</f>
        <v>3090.5280000000002</v>
      </c>
      <c r="K22" s="49">
        <f t="shared" si="1"/>
        <v>37086.336000000003</v>
      </c>
      <c r="L22" s="8"/>
      <c r="M22" s="7"/>
    </row>
    <row r="23" spans="1:13" x14ac:dyDescent="0.25">
      <c r="A23" s="34" t="s">
        <v>19</v>
      </c>
      <c r="B23" s="48"/>
      <c r="C23" s="14"/>
      <c r="D23" s="10"/>
      <c r="E23" s="11">
        <v>81</v>
      </c>
      <c r="F23" s="68">
        <f>E23*12</f>
        <v>972</v>
      </c>
      <c r="G23" s="12">
        <f>F23/$G$14</f>
        <v>0.46820809248554912</v>
      </c>
      <c r="H23" s="12">
        <f>F23/$H$14</f>
        <v>0.58526011560693636</v>
      </c>
      <c r="I23" s="8"/>
      <c r="J23" s="13">
        <f t="shared" si="1"/>
        <v>2069.5500000000002</v>
      </c>
      <c r="K23" s="49">
        <f t="shared" si="1"/>
        <v>24834.600000000002</v>
      </c>
      <c r="L23" s="8"/>
      <c r="M23" s="7"/>
    </row>
    <row r="24" spans="1:13" ht="15.75" thickBot="1" x14ac:dyDescent="0.3">
      <c r="A24" s="34" t="s">
        <v>20</v>
      </c>
      <c r="B24" s="7"/>
      <c r="C24" s="15"/>
      <c r="D24" s="59"/>
      <c r="E24" s="60">
        <v>103</v>
      </c>
      <c r="F24" s="69">
        <f>E24*12</f>
        <v>1236</v>
      </c>
      <c r="G24" s="61">
        <f>F24/$G$14</f>
        <v>0.59537572254335258</v>
      </c>
      <c r="H24" s="61">
        <f>F24/$H$14</f>
        <v>0.7442196531791907</v>
      </c>
      <c r="I24" s="8"/>
      <c r="J24" s="18">
        <f t="shared" si="1"/>
        <v>2631.65</v>
      </c>
      <c r="K24" s="50">
        <f t="shared" si="1"/>
        <v>31579.8</v>
      </c>
      <c r="L24" s="8"/>
      <c r="M24" s="7"/>
    </row>
    <row r="25" spans="1:13" x14ac:dyDescent="0.25">
      <c r="A25" s="34"/>
      <c r="B25" s="7"/>
      <c r="C25" s="7"/>
      <c r="D25" s="56">
        <f>SUM(D22:D24)</f>
        <v>28</v>
      </c>
      <c r="E25" s="57">
        <f>SUM(E22:E24)</f>
        <v>304.96000000000004</v>
      </c>
      <c r="F25" s="70">
        <f>SUM(F22:F24)</f>
        <v>3659.52</v>
      </c>
      <c r="G25" s="58">
        <f>F25/$G$14</f>
        <v>1.7627745664739884</v>
      </c>
      <c r="H25" s="58">
        <f>F25/$H$14</f>
        <v>2.2034682080924854</v>
      </c>
      <c r="I25" s="8"/>
      <c r="J25" s="17">
        <f t="shared" si="1"/>
        <v>7791.728000000001</v>
      </c>
      <c r="K25" s="51">
        <f t="shared" si="1"/>
        <v>93500.736000000004</v>
      </c>
      <c r="L25" s="8"/>
      <c r="M25" s="7"/>
    </row>
    <row r="26" spans="1:13" x14ac:dyDescent="0.25">
      <c r="A26" s="43"/>
      <c r="B26" s="7"/>
      <c r="C26" s="7"/>
      <c r="D26" s="7"/>
      <c r="E26" s="7"/>
      <c r="F26" s="7"/>
      <c r="G26" s="8"/>
      <c r="H26" s="8"/>
      <c r="I26" s="8"/>
      <c r="J26" s="8"/>
      <c r="K26" s="52"/>
      <c r="L26" s="8"/>
      <c r="M26" s="7"/>
    </row>
    <row r="27" spans="1:13" x14ac:dyDescent="0.25">
      <c r="A27" s="43"/>
      <c r="B27" s="7"/>
      <c r="C27" s="7"/>
      <c r="D27" s="7"/>
      <c r="E27" s="7"/>
      <c r="F27" s="7"/>
      <c r="G27" s="8"/>
      <c r="H27" s="8"/>
      <c r="I27" s="8"/>
      <c r="J27" s="7"/>
      <c r="K27" s="30"/>
      <c r="L27" s="8"/>
      <c r="M27" s="7"/>
    </row>
    <row r="28" spans="1:13" x14ac:dyDescent="0.25">
      <c r="A28" s="34"/>
      <c r="B28" s="7"/>
      <c r="C28" s="7"/>
      <c r="D28" s="4" t="s">
        <v>16</v>
      </c>
      <c r="E28" s="4" t="s">
        <v>17</v>
      </c>
      <c r="F28" s="4" t="s">
        <v>18</v>
      </c>
      <c r="G28" s="4" t="s">
        <v>14</v>
      </c>
      <c r="H28" s="4" t="s">
        <v>14</v>
      </c>
      <c r="I28" s="7"/>
      <c r="J28" s="5" t="s">
        <v>12</v>
      </c>
      <c r="K28" s="47" t="s">
        <v>13</v>
      </c>
      <c r="L28" s="7"/>
      <c r="M28" s="7"/>
    </row>
    <row r="29" spans="1:13" ht="15.75" thickBot="1" x14ac:dyDescent="0.3">
      <c r="A29" s="53" t="s">
        <v>9</v>
      </c>
      <c r="B29" s="36"/>
      <c r="C29" s="36"/>
      <c r="D29" s="54">
        <f>D25+D19</f>
        <v>151</v>
      </c>
      <c r="E29" s="71">
        <f>E25+E19</f>
        <v>836.32</v>
      </c>
      <c r="F29" s="71">
        <f>F25+F19</f>
        <v>10035.84</v>
      </c>
      <c r="G29" s="55">
        <f>F29/$G$14</f>
        <v>4.8342196531791908</v>
      </c>
      <c r="H29" s="55">
        <f>F29/$H$14</f>
        <v>6.0427745664739883</v>
      </c>
      <c r="I29" s="38"/>
      <c r="J29" s="62">
        <f>E29*$F$11</f>
        <v>21367.976000000002</v>
      </c>
      <c r="K29" s="63">
        <f>F29*$F$11</f>
        <v>256415.712</v>
      </c>
      <c r="L29" s="9"/>
      <c r="M29" s="7"/>
    </row>
    <row r="30" spans="1:13" x14ac:dyDescent="0.25">
      <c r="A30" s="24" t="s">
        <v>26</v>
      </c>
      <c r="B30" s="19"/>
      <c r="C30" s="19"/>
      <c r="D30" s="19"/>
      <c r="E30" s="20"/>
      <c r="F30" s="20"/>
      <c r="G30" s="21"/>
      <c r="H30" s="21"/>
      <c r="I30" s="21"/>
      <c r="J30" s="21"/>
      <c r="K30" s="25"/>
      <c r="L30" s="9"/>
      <c r="M30" s="7"/>
    </row>
    <row r="31" spans="1:13" x14ac:dyDescent="0.25">
      <c r="A31" s="72" t="s">
        <v>35</v>
      </c>
      <c r="B31" s="74"/>
      <c r="C31" s="74"/>
      <c r="D31" s="74"/>
      <c r="E31" s="75"/>
      <c r="F31" s="75"/>
      <c r="G31" s="76"/>
      <c r="H31" s="76"/>
      <c r="I31" s="76"/>
      <c r="J31" s="74"/>
      <c r="K31" s="77"/>
      <c r="L31" s="9"/>
      <c r="M31" s="7"/>
    </row>
    <row r="32" spans="1:13" ht="15.75" thickBot="1" x14ac:dyDescent="0.3">
      <c r="A32" s="73" t="s">
        <v>36</v>
      </c>
      <c r="B32" s="78"/>
      <c r="C32" s="78"/>
      <c r="D32" s="78"/>
      <c r="E32" s="79"/>
      <c r="F32" s="79"/>
      <c r="G32" s="80"/>
      <c r="H32" s="80"/>
      <c r="I32" s="80"/>
      <c r="J32" s="78"/>
      <c r="K32" s="81"/>
      <c r="L32" s="9"/>
      <c r="M32" s="7"/>
    </row>
    <row r="33" spans="1:13" x14ac:dyDescent="0.25">
      <c r="A33" s="6"/>
      <c r="B33" s="7"/>
      <c r="C33" s="7"/>
      <c r="D33" s="7"/>
      <c r="E33" s="9"/>
      <c r="F33" s="9"/>
      <c r="G33" s="8"/>
      <c r="H33" s="8"/>
      <c r="I33" s="8"/>
      <c r="J33" s="7"/>
      <c r="K33" s="7"/>
      <c r="L33" s="9"/>
      <c r="M33" s="7"/>
    </row>
    <row r="34" spans="1:13" x14ac:dyDescent="0.25">
      <c r="A34" s="1"/>
      <c r="E34" s="2"/>
      <c r="F34" s="2"/>
      <c r="G34" s="3"/>
      <c r="H34" s="3"/>
      <c r="I34" s="3"/>
      <c r="L34" s="2"/>
    </row>
  </sheetData>
  <sheetProtection algorithmName="SHA-512" hashValue="9hi63Nvf2BeUcrCswz5MLjUcp0XUMhYjcikx0Bsi2wXanS3OuWwyBAmLo4au0GqlxXbfb1BmjokTsUiD+F48YA==" saltValue="/GOpatarEFs1gHLxxKl7Ww==" spinCount="100000" sheet="1" selectLockedCells="1" selectUnlockedCells="1"/>
  <mergeCells count="1">
    <mergeCell ref="A11:B11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PK Mustertankstelle &lt;5.0Mio</vt:lpstr>
      <vt:lpstr>'PK Mustertankstelle &lt;5.0Mio'!Druckbereich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Marchhart</dc:creator>
  <cp:lastModifiedBy>Hametner Katja | WKNÖ | Verkehrsfachgruppen 2</cp:lastModifiedBy>
  <cp:lastPrinted>2020-02-12T17:29:03Z</cp:lastPrinted>
  <dcterms:created xsi:type="dcterms:W3CDTF">2017-11-01T15:48:29Z</dcterms:created>
  <dcterms:modified xsi:type="dcterms:W3CDTF">2024-07-24T07:54:00Z</dcterms:modified>
</cp:coreProperties>
</file>