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104" documentId="9B74D6360794BC27CBA0C5F5D5F3E31794E10C8A" xr6:coauthVersionLast="40" xr6:coauthVersionMax="40" xr10:uidLastSave="{C5D135FD-8F79-457E-8CF1-613594639869}"/>
  <bookViews>
    <workbookView xWindow="-108" yWindow="-108" windowWidth="23256" windowHeight="12576" tabRatio="924" xr2:uid="{00000000-000D-0000-FFFF-FFFF00000000}"/>
  </bookViews>
  <sheets>
    <sheet name="Eingabe Stundensatz" sheetId="47" r:id="rId1"/>
    <sheet name="Projektannahmen" sheetId="45" r:id="rId2"/>
    <sheet name="Leistungsumfang" sheetId="25" r:id="rId3"/>
    <sheet name="Terminplan" sheetId="31" r:id="rId4"/>
    <sheet name="Projektklassenfaktor" sheetId="27" r:id="rId5"/>
    <sheet name="Honorarberechnung" sheetId="36" r:id="rId6"/>
    <sheet name="Personaleinsatzplan" sheetId="42" r:id="rId7"/>
    <sheet name="Plausibilitätsprüfung" sheetId="41" r:id="rId8"/>
    <sheet name="LV" sheetId="46" r:id="rId9"/>
  </sheets>
  <definedNames>
    <definedName name="_ftn1" localSheetId="3">Terminplan!$A$15</definedName>
    <definedName name="_ftnref1" localSheetId="3">Terminplan!#REF!</definedName>
    <definedName name="_xlnm.Print_Area" localSheetId="5">Honorarberechnung!$A$1:$L$56</definedName>
    <definedName name="_xlnm.Print_Area" localSheetId="2">Leistungsumfang!$A$1:$I$37</definedName>
    <definedName name="_xlnm.Print_Area" localSheetId="6">Personaleinsatzplan!$A$1:$V$90</definedName>
    <definedName name="_xlnm.Print_Area" localSheetId="7">Plausibilitätsprüfung!$A$1:$K$72</definedName>
    <definedName name="_xlnm.Print_Area" localSheetId="4">Projektklassenfaktor!$A:$H</definedName>
    <definedName name="_xlnm.Print_Area" localSheetId="3">Terminplan!$A$1:$S$16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36" l="1"/>
  <c r="F44" i="36"/>
  <c r="B8" i="45" l="1"/>
  <c r="F18" i="41"/>
  <c r="F27" i="41"/>
  <c r="F37" i="41"/>
  <c r="F47" i="41"/>
  <c r="F55" i="41"/>
  <c r="K66" i="41"/>
  <c r="F10" i="42"/>
  <c r="G10" i="42"/>
  <c r="H10" i="42"/>
  <c r="I10" i="42"/>
  <c r="J10" i="42"/>
  <c r="K10" i="42"/>
  <c r="L10" i="42"/>
  <c r="M10" i="42"/>
  <c r="M19" i="42" s="1"/>
  <c r="N10" i="42"/>
  <c r="O10" i="42"/>
  <c r="P10" i="42"/>
  <c r="Q10" i="42"/>
  <c r="R10" i="42"/>
  <c r="S10" i="42"/>
  <c r="T10" i="42"/>
  <c r="T11" i="42" s="1"/>
  <c r="U10" i="42"/>
  <c r="U11" i="42" s="1"/>
  <c r="F11" i="42"/>
  <c r="G11" i="42"/>
  <c r="H11" i="42"/>
  <c r="I11" i="42"/>
  <c r="J11" i="42"/>
  <c r="K11" i="42"/>
  <c r="L11" i="42"/>
  <c r="M11" i="42"/>
  <c r="N11" i="42"/>
  <c r="O11" i="42"/>
  <c r="P11" i="42"/>
  <c r="Q11" i="42"/>
  <c r="S11" i="42"/>
  <c r="F13" i="42"/>
  <c r="G13" i="42"/>
  <c r="G14" i="42" s="1"/>
  <c r="H13" i="42"/>
  <c r="H14" i="42" s="1"/>
  <c r="I13" i="42"/>
  <c r="J13" i="42"/>
  <c r="K13" i="42"/>
  <c r="L13" i="42"/>
  <c r="L14" i="42" s="1"/>
  <c r="M13" i="42"/>
  <c r="N13" i="42"/>
  <c r="N14" i="42" s="1"/>
  <c r="O13" i="42"/>
  <c r="O14" i="42" s="1"/>
  <c r="P13" i="42"/>
  <c r="P14" i="42" s="1"/>
  <c r="Q13" i="42"/>
  <c r="Q14" i="42" s="1"/>
  <c r="R13" i="42"/>
  <c r="R14" i="42" s="1"/>
  <c r="S13" i="42"/>
  <c r="S14" i="42" s="1"/>
  <c r="T13" i="42"/>
  <c r="T14" i="42" s="1"/>
  <c r="U13" i="42"/>
  <c r="U14" i="42" s="1"/>
  <c r="F14" i="42"/>
  <c r="J14" i="42"/>
  <c r="K14" i="42"/>
  <c r="M14" i="42"/>
  <c r="F16" i="42"/>
  <c r="F17" i="42" s="1"/>
  <c r="G16" i="42"/>
  <c r="G17" i="42"/>
  <c r="H16" i="42"/>
  <c r="I16" i="42"/>
  <c r="I17" i="42" s="1"/>
  <c r="J16" i="42"/>
  <c r="J19" i="42" s="1"/>
  <c r="K16" i="42"/>
  <c r="L16" i="42"/>
  <c r="L17" i="42" s="1"/>
  <c r="M16" i="42"/>
  <c r="M17" i="42"/>
  <c r="N16" i="42"/>
  <c r="N17" i="42" s="1"/>
  <c r="O16" i="42"/>
  <c r="O17" i="42" s="1"/>
  <c r="P16" i="42"/>
  <c r="Q16" i="42"/>
  <c r="Q17" i="42" s="1"/>
  <c r="R16" i="42"/>
  <c r="R17" i="42" s="1"/>
  <c r="S16" i="42"/>
  <c r="S17" i="42" s="1"/>
  <c r="T16" i="42"/>
  <c r="U16" i="42"/>
  <c r="U19" i="42" s="1"/>
  <c r="J55" i="41" s="1"/>
  <c r="H17" i="42"/>
  <c r="K17" i="42"/>
  <c r="P17" i="42"/>
  <c r="D4" i="36"/>
  <c r="D7" i="36"/>
  <c r="D10" i="36"/>
  <c r="D11" i="36"/>
  <c r="J11" i="36"/>
  <c r="H19" i="36"/>
  <c r="G20" i="41" s="1"/>
  <c r="D20" i="41" s="1"/>
  <c r="H20" i="36"/>
  <c r="G41" i="41" s="1"/>
  <c r="H21" i="36"/>
  <c r="H22" i="36"/>
  <c r="I22" i="36" s="1"/>
  <c r="H23" i="36"/>
  <c r="G21" i="41" s="1"/>
  <c r="H24" i="36"/>
  <c r="G32" i="41"/>
  <c r="D32" i="41" s="1"/>
  <c r="H25" i="36"/>
  <c r="G42" i="41" s="1"/>
  <c r="H26" i="36"/>
  <c r="G50" i="41" s="1"/>
  <c r="H27" i="36"/>
  <c r="G58" i="41" s="1"/>
  <c r="G29" i="36"/>
  <c r="J29" i="36"/>
  <c r="G30" i="36"/>
  <c r="E33" i="36"/>
  <c r="E34" i="36"/>
  <c r="E35" i="36"/>
  <c r="E36" i="36"/>
  <c r="E37" i="36"/>
  <c r="G39" i="36"/>
  <c r="J39" i="36"/>
  <c r="E43" i="36"/>
  <c r="F43" i="36"/>
  <c r="D4" i="27"/>
  <c r="C12" i="27"/>
  <c r="D12" i="27"/>
  <c r="E12" i="27"/>
  <c r="C20" i="27"/>
  <c r="D20" i="27"/>
  <c r="E20" i="27"/>
  <c r="C28" i="27"/>
  <c r="D28" i="27"/>
  <c r="E28" i="27"/>
  <c r="C33" i="27"/>
  <c r="D33" i="27"/>
  <c r="E33" i="27"/>
  <c r="D3" i="36"/>
  <c r="D14" i="25"/>
  <c r="D21" i="25"/>
  <c r="D27" i="25"/>
  <c r="D32" i="25"/>
  <c r="J17" i="42"/>
  <c r="N19" i="42" l="1"/>
  <c r="F19" i="42"/>
  <c r="J18" i="41" s="1"/>
  <c r="K25" i="41"/>
  <c r="G19" i="42"/>
  <c r="T19" i="42"/>
  <c r="R19" i="42"/>
  <c r="K19" i="42"/>
  <c r="Q19" i="42"/>
  <c r="U17" i="42"/>
  <c r="K62" i="41" s="1"/>
  <c r="K45" i="41"/>
  <c r="H19" i="42"/>
  <c r="D38" i="27"/>
  <c r="D40" i="27" s="1"/>
  <c r="D8" i="36" s="1"/>
  <c r="H44" i="36" s="1"/>
  <c r="I44" i="36" s="1"/>
  <c r="I24" i="36"/>
  <c r="I19" i="42"/>
  <c r="J27" i="41" s="1"/>
  <c r="O19" i="42"/>
  <c r="I19" i="36"/>
  <c r="I25" i="36"/>
  <c r="D42" i="41"/>
  <c r="D58" i="41"/>
  <c r="D41" i="41"/>
  <c r="P19" i="42"/>
  <c r="L19" i="42"/>
  <c r="J37" i="41" s="1"/>
  <c r="G22" i="41"/>
  <c r="I23" i="36"/>
  <c r="S19" i="42"/>
  <c r="D3" i="41"/>
  <c r="I26" i="36"/>
  <c r="T17" i="42"/>
  <c r="R11" i="42"/>
  <c r="K53" i="41" s="1"/>
  <c r="I20" i="36"/>
  <c r="I27" i="36"/>
  <c r="I21" i="36"/>
  <c r="I14" i="42"/>
  <c r="K35" i="41" s="1"/>
  <c r="G57" i="41"/>
  <c r="H43" i="36" l="1"/>
  <c r="G49" i="41" s="1"/>
  <c r="H34" i="36"/>
  <c r="G30" i="41" s="1"/>
  <c r="H37" i="36"/>
  <c r="I37" i="36" s="1"/>
  <c r="H36" i="36"/>
  <c r="I36" i="36" s="1"/>
  <c r="H33" i="36"/>
  <c r="H48" i="36" s="1"/>
  <c r="K64" i="41"/>
  <c r="K69" i="41" s="1"/>
  <c r="V14" i="42"/>
  <c r="V17" i="42"/>
  <c r="V11" i="42"/>
  <c r="V21" i="42" s="1"/>
  <c r="V27" i="42" s="1"/>
  <c r="V31" i="42" s="1"/>
  <c r="J47" i="41"/>
  <c r="H35" i="36"/>
  <c r="G31" i="41" s="1"/>
  <c r="G25" i="41"/>
  <c r="E21" i="41"/>
  <c r="I20" i="41"/>
  <c r="D57" i="41"/>
  <c r="G59" i="41"/>
  <c r="E57" i="41" s="1"/>
  <c r="E59" i="41" s="1"/>
  <c r="G29" i="41"/>
  <c r="I33" i="36"/>
  <c r="I49" i="36" s="1"/>
  <c r="E20" i="41"/>
  <c r="E22" i="41" s="1"/>
  <c r="K23" i="41"/>
  <c r="G39" i="41" l="1"/>
  <c r="G40" i="41"/>
  <c r="I43" i="36"/>
  <c r="I34" i="36"/>
  <c r="I35" i="36"/>
  <c r="G43" i="41"/>
  <c r="E39" i="41" s="1"/>
  <c r="E43" i="41" s="1"/>
  <c r="D39" i="41"/>
  <c r="D40" i="41"/>
  <c r="D29" i="41"/>
  <c r="G33" i="41"/>
  <c r="E30" i="41" s="1"/>
  <c r="D30" i="41"/>
  <c r="I57" i="41"/>
  <c r="G62" i="41"/>
  <c r="K60" i="41"/>
  <c r="E58" i="41"/>
  <c r="D31" i="41"/>
  <c r="I52" i="36"/>
  <c r="D49" i="41"/>
  <c r="G51" i="41"/>
  <c r="E49" i="41" s="1"/>
  <c r="E51" i="41" s="1"/>
  <c r="V33" i="42"/>
  <c r="V35" i="42" s="1"/>
  <c r="E40" i="41" l="1"/>
  <c r="J33" i="36"/>
  <c r="J44" i="36"/>
  <c r="E31" i="41"/>
  <c r="J34" i="36"/>
  <c r="E29" i="41"/>
  <c r="E33" i="41" s="1"/>
  <c r="J35" i="36"/>
  <c r="J37" i="36"/>
  <c r="I54" i="36"/>
  <c r="I55" i="36" s="1"/>
  <c r="J19" i="36"/>
  <c r="J52" i="36" s="1"/>
  <c r="J50" i="36"/>
  <c r="J22" i="36"/>
  <c r="J24" i="36"/>
  <c r="J25" i="36"/>
  <c r="J20" i="36"/>
  <c r="J21" i="36"/>
  <c r="J23" i="36"/>
  <c r="J26" i="36"/>
  <c r="J27" i="36"/>
  <c r="J36" i="36"/>
  <c r="J43" i="36"/>
  <c r="E42" i="41"/>
  <c r="G45" i="41"/>
  <c r="I39" i="41"/>
  <c r="E41" i="41"/>
  <c r="K43" i="41"/>
  <c r="G53" i="41"/>
  <c r="E50" i="41"/>
  <c r="I49" i="41"/>
  <c r="K51" i="41"/>
  <c r="G35" i="41"/>
  <c r="G64" i="41" s="1"/>
  <c r="K68" i="41" s="1"/>
  <c r="K70" i="41" s="1"/>
  <c r="I29" i="41"/>
  <c r="E32" i="41"/>
  <c r="K33" i="41"/>
</calcChain>
</file>

<file path=xl/sharedStrings.xml><?xml version="1.0" encoding="utf-8"?>
<sst xmlns="http://schemas.openxmlformats.org/spreadsheetml/2006/main" count="509" uniqueCount="275">
  <si>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</si>
  <si>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</si>
  <si>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</si>
  <si>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</si>
  <si>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</si>
  <si>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</si>
  <si>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</si>
  <si>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</si>
  <si>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</si>
  <si>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</si>
  <si>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</si>
  <si>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</si>
  <si>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</si>
  <si>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</si>
  <si>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</si>
  <si>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</si>
  <si>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</si>
  <si>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</si>
  <si>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</si>
  <si>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</si>
  <si>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</si>
  <si>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</si>
  <si>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Komplexität der Planungsleistung</t>
  </si>
  <si>
    <t xml:space="preserve">Komplexität der Planungsleistung 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</si>
  <si>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</si>
  <si>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</si>
  <si>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</si>
  <si>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</si>
  <si>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Koordinationsbedarf (anderer an der Planung fachlich Beteiligter)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</si>
  <si>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</si>
  <si>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</si>
  <si>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</si>
  <si>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</si>
  <si>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</si>
  <si>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Projektrisiken der Planung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</si>
  <si>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</si>
  <si>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</si>
  <si>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</si>
  <si>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</si>
  <si>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</si>
  <si>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</si>
  <si>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</si>
  <si>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</si>
  <si>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</si>
  <si>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</si>
  <si>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</si>
  <si>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</si>
  <si>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Anforderungen an die Terminvorgaben</t>
  </si>
  <si>
    <t>Zeitausmaß für Planung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</si>
  <si>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</si>
  <si>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</si>
  <si>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</si>
  <si>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</si>
  <si>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</si>
  <si>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</si>
  <si>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</si>
  <si>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Anforderungen an die Kostenvorgaben</t>
  </si>
  <si>
    <t>Kostendruck</t>
  </si>
  <si>
    <t>zB. Kostenrahmen (extrem eng, eng, standard), Folgen der Kostenüberschreitung, Optimierungsmöglichkeiten, Reserven</t>
  </si>
  <si>
    <t>Komplexität der Kostenplanung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</si>
  <si>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</si>
  <si>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</si>
  <si>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</si>
  <si>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</si>
  <si>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</si>
  <si>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</si>
  <si>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</si>
  <si>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Abschätzung der Planungskosten</t>
  </si>
  <si>
    <t>Aufwandsabhängige Kostenschätzung</t>
  </si>
  <si>
    <t>Bauwerksgrößenabhängige Kosten</t>
  </si>
  <si>
    <t>Projektdauerabhängige Kosten</t>
  </si>
  <si>
    <t>Summe zivilrechtl. Preis</t>
  </si>
  <si>
    <t>€/h  (inkl. aller Zuschläge)</t>
  </si>
  <si>
    <t>siehe eigenes Ermittlungsblatt</t>
  </si>
  <si>
    <t>Sonstige Teilleistungen</t>
  </si>
  <si>
    <t>Erläuterung</t>
  </si>
  <si>
    <t>Summe Angebotspreis</t>
  </si>
  <si>
    <t>SUMME Stunden</t>
  </si>
  <si>
    <t>SUMME Kosten</t>
  </si>
  <si>
    <t>Erläuterungen</t>
  </si>
  <si>
    <t>Punkte</t>
  </si>
  <si>
    <t>Fremdleistungen</t>
  </si>
  <si>
    <t>Phase 3: Ausführungsvorbereitung</t>
  </si>
  <si>
    <t>Phase 4: Ausführung</t>
  </si>
  <si>
    <t>1.9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</si>
  <si>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</si>
  <si>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</si>
  <si>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</si>
  <si>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</si>
  <si>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</si>
  <si>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r>
      <t>Hinweis zur tägl. Arbeitszeit:</t>
    </r>
    <r>
      <rPr>
        <i/>
        <sz val="11"/>
        <rFont val="Arial"/>
        <family val="2"/>
      </rPr>
      <t xml:space="preserve">   Bei Üstd.pauschale i.a. &gt; 8h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</si>
  <si>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 und nach Aufwand abzurechnen</t>
    </r>
  </si>
  <si>
    <r>
      <t>Hinweis zu Aufwandswerten:</t>
    </r>
    <r>
      <rPr>
        <i/>
        <sz val="11"/>
        <rFont val="Arial"/>
        <family val="2"/>
      </rPr>
      <t xml:space="preserve"> Diese sind projektspezifisch abzuschätzen</t>
    </r>
  </si>
  <si>
    <r>
      <t>Hinweis zu Aufwandswerten:</t>
    </r>
    <r>
      <rPr>
        <i/>
        <sz val="11"/>
        <rFont val="Arial"/>
        <family val="2"/>
      </rPr>
      <t xml:space="preserve"> Vergleichswerte (Bandbreiten) befinden sich im Leitfaden Band 2</t>
    </r>
  </si>
  <si>
    <r>
      <t>Hinweis zu Anteil Angebotspreis:</t>
    </r>
    <r>
      <rPr>
        <i/>
        <sz val="11"/>
        <rFont val="Arial"/>
        <family val="2"/>
      </rPr>
      <t xml:space="preserve"> Vergleichswerte finden sich im Leitfaden Band 2</t>
    </r>
  </si>
  <si>
    <t>Phase 1: Projektvorbereitung</t>
  </si>
  <si>
    <t>Phase 2: Planung</t>
  </si>
  <si>
    <t>ERGEBNISSE</t>
  </si>
  <si>
    <t>20% MWSt.</t>
  </si>
  <si>
    <t>Projektklassenfaktor (PKF)</t>
  </si>
  <si>
    <t>Herstellkosten</t>
  </si>
  <si>
    <t>B</t>
  </si>
  <si>
    <t>Grundleistung</t>
  </si>
  <si>
    <t>optionale Leistung</t>
  </si>
  <si>
    <t>Leistungs-umfang [%]</t>
  </si>
  <si>
    <t>Dauer [Mo]</t>
  </si>
  <si>
    <t>Dauer d. Phase [Mo]</t>
  </si>
  <si>
    <t>[h/Mo]</t>
  </si>
  <si>
    <t>[%]</t>
  </si>
  <si>
    <t>[Mo]</t>
  </si>
  <si>
    <t>[h]</t>
  </si>
  <si>
    <t>[€]</t>
  </si>
  <si>
    <t>Leistungs-umfang Grund-leistung</t>
  </si>
  <si>
    <t>Kosten für die Teilleistung</t>
  </si>
  <si>
    <t>Stunden optionale Leistung (inkl.PKF)</t>
  </si>
  <si>
    <t>Ø tägl. Arbeitszeit [h/AT]</t>
  </si>
  <si>
    <t>h/AT</t>
  </si>
  <si>
    <t>Dauer Grund-leistung</t>
  </si>
  <si>
    <t>Anteil an Anbots-preis</t>
  </si>
  <si>
    <t>Beschreibung Leistungsumfang</t>
  </si>
  <si>
    <t>[MaTage]</t>
  </si>
  <si>
    <t>A</t>
  </si>
  <si>
    <t>D=C*Std.satz</t>
  </si>
  <si>
    <t>C=A*[h/AT]+B</t>
  </si>
  <si>
    <t>E</t>
  </si>
  <si>
    <t>Summe Stunden 
(inkl.PKF)</t>
  </si>
  <si>
    <t>F</t>
  </si>
  <si>
    <t>Stunden / Mo (für 100% Grundleistung, ohne PKF)</t>
  </si>
  <si>
    <t>Summe Stunden (inkl.PKF)</t>
  </si>
  <si>
    <t>J</t>
  </si>
  <si>
    <t>K</t>
  </si>
  <si>
    <t>L</t>
  </si>
  <si>
    <t xml:space="preserve">Aufwandswert (für 100% Grundleistung, ohne PKF) </t>
  </si>
  <si>
    <t>G</t>
  </si>
  <si>
    <t>I=H*Std.satz</t>
  </si>
  <si>
    <t>M</t>
  </si>
  <si>
    <t>N=J*K*L*PKF+M</t>
  </si>
  <si>
    <t>O=N*Std.satz</t>
  </si>
  <si>
    <t>geschätzter Aufwandswert 
(für anteilige Grundleistung, inkl.PKF)</t>
  </si>
  <si>
    <t>hinterei-nander</t>
  </si>
  <si>
    <t>Projekt-vorbereitung</t>
  </si>
  <si>
    <t>Planung</t>
  </si>
  <si>
    <t>Ausführung</t>
  </si>
  <si>
    <t>Projekt-abschluss</t>
  </si>
  <si>
    <t>Zeitschiene in  [Mo]</t>
  </si>
  <si>
    <t>Gesamtstd.</t>
  </si>
  <si>
    <t>Summe Kosten</t>
  </si>
  <si>
    <t>Monate</t>
  </si>
  <si>
    <t>Ausführungsvorbereitung</t>
  </si>
  <si>
    <t>PLAUSIBILITÄTSPRÜFUNG - STUNDENVERTEILUNG</t>
  </si>
  <si>
    <t>Gesamtdauer der Leistung</t>
  </si>
  <si>
    <t>Mo</t>
  </si>
  <si>
    <t xml:space="preserve">A </t>
  </si>
  <si>
    <t>C</t>
  </si>
  <si>
    <t>D</t>
  </si>
  <si>
    <t>Dauer der Phase</t>
  </si>
  <si>
    <t>Zwischensumme</t>
  </si>
  <si>
    <t>Phase 5: Projektabschluss</t>
  </si>
  <si>
    <t>Funktion</t>
  </si>
  <si>
    <t>KV</t>
  </si>
  <si>
    <t>Stunden-satz Gruppe [€/h]</t>
  </si>
  <si>
    <t>Ausführungsvorber.</t>
  </si>
  <si>
    <t>Projektabschl.</t>
  </si>
  <si>
    <t>Name</t>
  </si>
  <si>
    <t>Summe</t>
  </si>
  <si>
    <t xml:space="preserve">  </t>
  </si>
  <si>
    <t>Kosten je Monat</t>
  </si>
  <si>
    <t>Summe Stunden / Monat</t>
  </si>
  <si>
    <t>+ Zuschlag / Nachlass [%]</t>
  </si>
  <si>
    <t>+ 20% MWSt.</t>
  </si>
  <si>
    <t>h</t>
  </si>
  <si>
    <t>∆</t>
  </si>
  <si>
    <t>Differenz</t>
  </si>
  <si>
    <t>Stunden je Monat</t>
  </si>
  <si>
    <t>Stunden für einzelnen Teil-leistungen (Honorar-ermittlung)</t>
  </si>
  <si>
    <t>Kontrolle der Übereinstimmung der Stunden aus der Honorarermittlung mit den Stunden laut Personaleinsatzplan (jeweils Summe h für gesamte Phase)</t>
  </si>
  <si>
    <t>Summe Honorar (Projektvorbereitung)</t>
  </si>
  <si>
    <t>Summe Honorar (Planung)</t>
  </si>
  <si>
    <t>Summe Honorar (Ausführungsvorbereitung)</t>
  </si>
  <si>
    <t>Summe Honorar (Ausführung)</t>
  </si>
  <si>
    <t>Summe Honorar (Projektabschluss)</t>
  </si>
  <si>
    <t>Verteilung der Stunden aus der Detailkalkulation</t>
  </si>
  <si>
    <t>Allg. Beschreibung</t>
  </si>
  <si>
    <t>Euro</t>
  </si>
  <si>
    <t>Leistungszeitraum Planung</t>
  </si>
  <si>
    <t>Kostenkennwert</t>
  </si>
  <si>
    <t>Gesamtdauer Leistung</t>
  </si>
  <si>
    <t>Leistungsverzeichnis</t>
  </si>
  <si>
    <t>€/h</t>
  </si>
  <si>
    <t>x</t>
  </si>
  <si>
    <t>=</t>
  </si>
  <si>
    <t>Vorentwurf *</t>
  </si>
  <si>
    <t>h/Monat</t>
  </si>
  <si>
    <t>Leistungs-anteil</t>
  </si>
  <si>
    <t xml:space="preserve">Stunden / Mo 
(für 100% Grundleistung, inkl. PKF) </t>
  </si>
  <si>
    <t>Mittlerer Stundensatz</t>
  </si>
  <si>
    <t>PROJEKTANNAHMEN</t>
  </si>
  <si>
    <t>EINGABE STUNDENSATZ</t>
  </si>
  <si>
    <t>PERSONALEINSATZPLAN (Plausibilitätskontrolle)</t>
  </si>
  <si>
    <t>DETAILKALKULATION auf Basis der Teilleistungen</t>
  </si>
  <si>
    <t>Sonstige Teilleistungen PPH1</t>
  </si>
  <si>
    <t>Sonstige Teilleistungen PPH2</t>
  </si>
  <si>
    <t>Sonstige Teilleistungen PPH3</t>
  </si>
  <si>
    <t>Sonstige Teilleistungen PPH4</t>
  </si>
  <si>
    <t>Sonstige Teilleistungen PPH5</t>
  </si>
  <si>
    <r>
      <t xml:space="preserve">Summe Honorar </t>
    </r>
    <r>
      <rPr>
        <i/>
        <sz val="9"/>
        <rFont val="Arial"/>
        <family val="2"/>
      </rPr>
      <t>(exkl. Pauschalen, MWSt.)</t>
    </r>
  </si>
  <si>
    <r>
      <t xml:space="preserve">Summe Honorar aus Detailkalkulaton der Teilleistungen </t>
    </r>
    <r>
      <rPr>
        <sz val="9"/>
        <rFont val="Arial"/>
        <family val="2"/>
      </rPr>
      <t>(exkl. Zuschläge/Nachlässe, MWSt)</t>
    </r>
  </si>
  <si>
    <r>
      <t xml:space="preserve">Summe Honorar aus dem Personaleinsatzplan </t>
    </r>
    <r>
      <rPr>
        <sz val="9"/>
        <rFont val="Arial"/>
        <family val="2"/>
      </rPr>
      <t>(inkl. Pauschalen, exkl. Zuschläge/Nachlässe, MWSt)</t>
    </r>
  </si>
  <si>
    <t>Summe Pauschalen (Projektstart, Projektabschluss) *</t>
  </si>
  <si>
    <t>+ Pauschale Projektstart [€] *</t>
  </si>
  <si>
    <t>+ Pauschale Projektabschluss [€] *</t>
  </si>
  <si>
    <t>*</t>
  </si>
  <si>
    <t>* Für Leistungen außerhalb des Hauptleistungszeitraumes sind Pauschalen (Projektstart und Projektabschluss) gesondert zu ermitteln.</t>
  </si>
  <si>
    <t>Mitwirkung bei der Vergabe</t>
  </si>
  <si>
    <t>[h/EH]</t>
  </si>
  <si>
    <t>m³</t>
  </si>
  <si>
    <t>€/m³</t>
  </si>
  <si>
    <t>ERMITTLUNG DES PROJEKTKLASSENFAKTORS (Tragwerksplanung)</t>
  </si>
  <si>
    <t>ANALYSE DES LEISTUNGSUMFANGES DER TRAGWERKSPLANUNG</t>
  </si>
  <si>
    <t>TRAGWERKSPLANUNG TEILLEISTUNGEN</t>
  </si>
  <si>
    <t>Bezugsgröße BRI</t>
  </si>
  <si>
    <t>H=E*F*BRI*PKF+G</t>
  </si>
  <si>
    <t>Projekt-vorb.</t>
  </si>
  <si>
    <t>m³ BRI</t>
  </si>
  <si>
    <t>h/m³ BRI</t>
  </si>
  <si>
    <t>Pos. B.4.1.</t>
  </si>
  <si>
    <t>Pos. B.4.2.</t>
  </si>
  <si>
    <t>Pos. B.4.3.</t>
  </si>
  <si>
    <t>Pos. B.4.4.</t>
  </si>
  <si>
    <t>Pos. B.4.5.</t>
  </si>
  <si>
    <t>Pos. B.4.8.</t>
  </si>
  <si>
    <t>Pos. B.4.9.</t>
  </si>
  <si>
    <t>* Tragwerksplanung Leistungsumfang lt. Leistungsbild</t>
  </si>
  <si>
    <t>(Bezugsgröße)</t>
  </si>
  <si>
    <t>Grundlagenanalyse *</t>
  </si>
  <si>
    <t>Entwurf *</t>
  </si>
  <si>
    <t>Einreichplanung *</t>
  </si>
  <si>
    <t>Ausführungsplanung *</t>
  </si>
  <si>
    <t>Ausschreibung  *</t>
  </si>
  <si>
    <t>Pos. B.4.6.a</t>
  </si>
  <si>
    <t>Mitwirkung an der Vergabe *</t>
  </si>
  <si>
    <t>Pos. B.4.6.b</t>
  </si>
  <si>
    <t>Begleitung der Bauausführung *</t>
  </si>
  <si>
    <t>Pos. B.4.7.</t>
  </si>
  <si>
    <t>Mitwirken Örtliche Bauaufsicht *</t>
  </si>
  <si>
    <t>Objektbetreuung *</t>
  </si>
  <si>
    <t>Grundlagenanalyse</t>
  </si>
  <si>
    <t>B.4.1.</t>
  </si>
  <si>
    <t>B.4.2.</t>
  </si>
  <si>
    <t>B.4.3.</t>
  </si>
  <si>
    <t>B.4.4.</t>
  </si>
  <si>
    <t>Einreichplanung</t>
  </si>
  <si>
    <t>B.4.5</t>
  </si>
  <si>
    <t xml:space="preserve">Ausführungsplanung </t>
  </si>
  <si>
    <t xml:space="preserve">Ausschreibung </t>
  </si>
  <si>
    <t>B.4.6.a</t>
  </si>
  <si>
    <t>B.4.6.b</t>
  </si>
  <si>
    <t>Begleitung der Bauausführung</t>
  </si>
  <si>
    <t>B.4.7.</t>
  </si>
  <si>
    <t>Mitwirken Örtliche Bauaufsicht</t>
  </si>
  <si>
    <t>B.4.8.</t>
  </si>
  <si>
    <t>Objektbetreuung</t>
  </si>
  <si>
    <t>B.4.9</t>
  </si>
  <si>
    <t>Vorentwurf</t>
  </si>
  <si>
    <t>Entwurf</t>
  </si>
  <si>
    <t>B.4.5.</t>
  </si>
  <si>
    <t>Ausführungsplanung</t>
  </si>
  <si>
    <t>Ausschreibung (LVs)</t>
  </si>
  <si>
    <t>Mitwirkung an der Vergabe</t>
  </si>
  <si>
    <t>B.4.1</t>
  </si>
  <si>
    <t>B.4.2</t>
  </si>
  <si>
    <t>B.4.3</t>
  </si>
  <si>
    <t>B.4.4</t>
  </si>
  <si>
    <t>B.4.7</t>
  </si>
  <si>
    <t>B.4.8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</si>
</sst>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\ &quot;€&quot;;\-#,##0\ &quot;€&quot;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0.000"/>
    <numFmt numFmtId="168" formatCode="0.0"/>
    <numFmt numFmtId="169" formatCode="0.0%"/>
    <numFmt numFmtId="170" formatCode="#,##0_ ;[Red]\-#,##0\ "/>
    <numFmt numFmtId="171" formatCode="#,##0.0_ ;[Red]\-#,##0.0\ "/>
    <numFmt numFmtId="173" formatCode="#,##0.00\ &quot;€&quot;"/>
    <numFmt numFmtId="174" formatCode="#,##0\ &quot;€&quot;"/>
    <numFmt numFmtId="175" formatCode="#,##0.0\ &quot;€&quot;"/>
    <numFmt numFmtId="176" formatCode="#,##0.00_ ;\-#,##0.00\ "/>
    <numFmt numFmtId="177" formatCode="_-* #,##0.00\ [$€-407]_-;\-* #,##0.00\ [$€-407]_-;_-* &quot;-&quot;??\ [$€-407]_-;_-@_-"/>
  </numFmts>
  <fonts count="2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1"/>
      <name val="MS Reference Sans Serif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rgb="FFCCFFCC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 tint="-0.24994659260841701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166" fontId="1" fillId="0" borderId="0" applyFont="0" applyFill="0" applyBorder="0" applyAlignment="0" applyProtection="0"/>
  </cellStyleXfs>
  <cellXfs count="436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71" fontId="4" fillId="4" borderId="2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70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0" borderId="0" xfId="0" applyFont="1" applyFill="1"/>
    <xf numFmtId="0" fontId="12" fillId="2" borderId="0" xfId="0" applyFont="1" applyFill="1"/>
    <xf numFmtId="0" fontId="12" fillId="0" borderId="0" xfId="0" applyFont="1"/>
    <xf numFmtId="4" fontId="12" fillId="0" borderId="0" xfId="0" applyNumberFormat="1" applyFont="1" applyFill="1" applyBorder="1"/>
    <xf numFmtId="0" fontId="12" fillId="2" borderId="0" xfId="0" applyFont="1" applyFill="1" applyBorder="1" applyAlignment="1">
      <alignment horizontal="left" indent="1"/>
    </xf>
    <xf numFmtId="3" fontId="12" fillId="2" borderId="2" xfId="0" applyNumberFormat="1" applyFont="1" applyFill="1" applyBorder="1" applyAlignment="1">
      <alignment horizontal="center"/>
    </xf>
    <xf numFmtId="3" fontId="12" fillId="2" borderId="0" xfId="0" applyNumberFormat="1" applyFont="1" applyFill="1" applyBorder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14" fontId="2" fillId="0" borderId="2" xfId="0" quotePrefix="1" applyNumberFormat="1" applyFont="1" applyBorder="1" applyAlignment="1">
      <alignment vertical="top" wrapText="1"/>
    </xf>
    <xf numFmtId="0" fontId="2" fillId="2" borderId="2" xfId="0" quotePrefix="1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169" fontId="2" fillId="2" borderId="2" xfId="5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16" fontId="2" fillId="0" borderId="2" xfId="0" quotePrefix="1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5" fillId="4" borderId="2" xfId="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68" fontId="5" fillId="4" borderId="2" xfId="0" applyNumberFormat="1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168" fontId="5" fillId="4" borderId="1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4" fontId="2" fillId="0" borderId="2" xfId="0" quotePrefix="1" applyNumberFormat="1" applyFont="1" applyBorder="1" applyAlignment="1">
      <alignment vertical="center" wrapText="1"/>
    </xf>
    <xf numFmtId="0" fontId="2" fillId="2" borderId="2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8" fontId="5" fillId="3" borderId="11" xfId="0" applyNumberFormat="1" applyFont="1" applyFill="1" applyBorder="1" applyAlignment="1">
      <alignment horizontal="center" vertical="center"/>
    </xf>
    <xf numFmtId="168" fontId="5" fillId="4" borderId="9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0" applyFont="1" applyFill="1" applyAlignment="1">
      <alignment horizontal="right"/>
    </xf>
    <xf numFmtId="8" fontId="12" fillId="4" borderId="2" xfId="0" applyNumberFormat="1" applyFont="1" applyFill="1" applyBorder="1" applyAlignment="1">
      <alignment horizontal="right"/>
    </xf>
    <xf numFmtId="8" fontId="12" fillId="2" borderId="12" xfId="0" applyNumberFormat="1" applyFont="1" applyFill="1" applyBorder="1" applyAlignment="1">
      <alignment horizontal="right"/>
    </xf>
    <xf numFmtId="4" fontId="2" fillId="0" borderId="2" xfId="0" applyNumberFormat="1" applyFont="1" applyBorder="1" applyAlignment="1">
      <alignment horizontal="right" vertical="top" wrapText="1"/>
    </xf>
    <xf numFmtId="0" fontId="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/>
    </xf>
    <xf numFmtId="8" fontId="12" fillId="0" borderId="2" xfId="0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3" fontId="2" fillId="0" borderId="2" xfId="0" applyNumberFormat="1" applyFont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vertical="center"/>
    </xf>
    <xf numFmtId="9" fontId="13" fillId="2" borderId="0" xfId="5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2" xfId="0" applyFont="1" applyBorder="1"/>
    <xf numFmtId="0" fontId="1" fillId="5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wrapText="1"/>
    </xf>
    <xf numFmtId="173" fontId="0" fillId="0" borderId="0" xfId="0" applyNumberFormat="1"/>
    <xf numFmtId="3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" fontId="2" fillId="2" borderId="0" xfId="0" applyNumberFormat="1" applyFont="1" applyFill="1" applyBorder="1"/>
    <xf numFmtId="0" fontId="9" fillId="2" borderId="24" xfId="0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/>
    </xf>
    <xf numFmtId="168" fontId="6" fillId="3" borderId="11" xfId="0" applyNumberFormat="1" applyFont="1" applyFill="1" applyBorder="1" applyAlignment="1">
      <alignment horizontal="center"/>
    </xf>
    <xf numFmtId="9" fontId="2" fillId="2" borderId="2" xfId="5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9" fontId="13" fillId="2" borderId="0" xfId="5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/>
    </xf>
    <xf numFmtId="168" fontId="6" fillId="3" borderId="6" xfId="0" applyNumberFormat="1" applyFont="1" applyFill="1" applyBorder="1" applyAlignment="1">
      <alignment horizontal="center"/>
    </xf>
    <xf numFmtId="0" fontId="2" fillId="2" borderId="0" xfId="0" quotePrefix="1" applyFont="1" applyFill="1" applyBorder="1" applyAlignment="1">
      <alignment vertical="center" wrapText="1"/>
    </xf>
    <xf numFmtId="0" fontId="5" fillId="2" borderId="0" xfId="0" applyNumberFormat="1" applyFont="1" applyFill="1" applyBorder="1" applyAlignment="1" applyProtection="1">
      <alignment horizontal="left"/>
    </xf>
    <xf numFmtId="0" fontId="5" fillId="2" borderId="19" xfId="0" applyNumberFormat="1" applyFont="1" applyFill="1" applyBorder="1" applyAlignment="1" applyProtection="1">
      <alignment horizontal="left"/>
    </xf>
    <xf numFmtId="0" fontId="18" fillId="0" borderId="2" xfId="0" applyFont="1" applyBorder="1" applyAlignment="1">
      <alignment horizontal="center" vertical="center"/>
    </xf>
    <xf numFmtId="0" fontId="0" fillId="0" borderId="2" xfId="0" applyBorder="1"/>
    <xf numFmtId="0" fontId="7" fillId="0" borderId="2" xfId="0" applyFont="1" applyBorder="1" applyAlignment="1">
      <alignment horizontal="center" vertical="center"/>
    </xf>
    <xf numFmtId="0" fontId="18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3" fontId="7" fillId="7" borderId="2" xfId="0" applyNumberFormat="1" applyFont="1" applyFill="1" applyBorder="1" applyAlignment="1">
      <alignment horizontal="center" vertical="center"/>
    </xf>
    <xf numFmtId="9" fontId="3" fillId="7" borderId="2" xfId="0" applyNumberFormat="1" applyFont="1" applyFill="1" applyBorder="1" applyAlignment="1">
      <alignment vertical="center"/>
    </xf>
    <xf numFmtId="173" fontId="7" fillId="0" borderId="2" xfId="0" applyNumberFormat="1" applyFont="1" applyBorder="1" applyAlignment="1">
      <alignment vertical="center"/>
    </xf>
    <xf numFmtId="168" fontId="9" fillId="0" borderId="0" xfId="0" applyNumberFormat="1" applyFont="1"/>
    <xf numFmtId="174" fontId="3" fillId="8" borderId="2" xfId="0" applyNumberFormat="1" applyFont="1" applyFill="1" applyBorder="1" applyAlignment="1">
      <alignment vertical="center"/>
    </xf>
    <xf numFmtId="168" fontId="0" fillId="0" borderId="0" xfId="0" applyNumberFormat="1"/>
    <xf numFmtId="0" fontId="18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173" fontId="7" fillId="9" borderId="2" xfId="0" applyNumberFormat="1" applyFont="1" applyFill="1" applyBorder="1" applyAlignment="1">
      <alignment horizontal="center" vertical="center"/>
    </xf>
    <xf numFmtId="9" fontId="3" fillId="9" borderId="2" xfId="0" applyNumberFormat="1" applyFont="1" applyFill="1" applyBorder="1" applyAlignment="1">
      <alignment vertical="center"/>
    </xf>
    <xf numFmtId="174" fontId="3" fillId="10" borderId="2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20" fillId="0" borderId="1" xfId="0" applyFont="1" applyBorder="1"/>
    <xf numFmtId="0" fontId="9" fillId="0" borderId="19" xfId="0" applyFont="1" applyBorder="1"/>
    <xf numFmtId="0" fontId="9" fillId="0" borderId="1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8" fontId="3" fillId="0" borderId="2" xfId="0" applyNumberFormat="1" applyFont="1" applyBorder="1"/>
    <xf numFmtId="0" fontId="7" fillId="0" borderId="2" xfId="0" applyFont="1" applyBorder="1"/>
    <xf numFmtId="0" fontId="9" fillId="0" borderId="0" xfId="0" applyFont="1" applyBorder="1"/>
    <xf numFmtId="175" fontId="3" fillId="0" borderId="19" xfId="0" applyNumberFormat="1" applyFont="1" applyBorder="1"/>
    <xf numFmtId="173" fontId="20" fillId="0" borderId="3" xfId="0" applyNumberFormat="1" applyFont="1" applyBorder="1"/>
    <xf numFmtId="0" fontId="7" fillId="0" borderId="1" xfId="0" quotePrefix="1" applyFont="1" applyBorder="1"/>
    <xf numFmtId="0" fontId="7" fillId="0" borderId="19" xfId="0" applyFont="1" applyBorder="1"/>
    <xf numFmtId="168" fontId="7" fillId="0" borderId="19" xfId="0" applyNumberFormat="1" applyFont="1" applyBorder="1"/>
    <xf numFmtId="173" fontId="7" fillId="7" borderId="2" xfId="0" applyNumberFormat="1" applyFont="1" applyFill="1" applyBorder="1"/>
    <xf numFmtId="173" fontId="20" fillId="0" borderId="2" xfId="0" applyNumberFormat="1" applyFont="1" applyBorder="1"/>
    <xf numFmtId="9" fontId="7" fillId="7" borderId="2" xfId="0" applyNumberFormat="1" applyFont="1" applyFill="1" applyBorder="1"/>
    <xf numFmtId="173" fontId="7" fillId="0" borderId="2" xfId="0" applyNumberFormat="1" applyFont="1" applyFill="1" applyBorder="1"/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Fill="1"/>
    <xf numFmtId="2" fontId="2" fillId="0" borderId="2" xfId="0" applyNumberFormat="1" applyFont="1" applyFill="1" applyBorder="1" applyAlignment="1">
      <alignment horizontal="center" vertical="top"/>
    </xf>
    <xf numFmtId="2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8" fontId="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" fillId="2" borderId="0" xfId="7" applyFont="1" applyFill="1" applyBorder="1" applyAlignment="1">
      <alignment vertical="center"/>
    </xf>
    <xf numFmtId="2" fontId="17" fillId="11" borderId="5" xfId="0" applyNumberFormat="1" applyFont="1" applyFill="1" applyBorder="1" applyAlignment="1">
      <alignment horizontal="right"/>
    </xf>
    <xf numFmtId="0" fontId="6" fillId="11" borderId="6" xfId="0" applyFont="1" applyFill="1" applyBorder="1"/>
    <xf numFmtId="0" fontId="2" fillId="2" borderId="22" xfId="0" applyFont="1" applyFill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2" fillId="0" borderId="22" xfId="0" applyFont="1" applyBorder="1" applyAlignment="1">
      <alignment vertical="center" wrapText="1"/>
    </xf>
    <xf numFmtId="0" fontId="5" fillId="2" borderId="0" xfId="7" applyFont="1" applyFill="1" applyBorder="1" applyAlignment="1">
      <alignment vertical="center"/>
    </xf>
    <xf numFmtId="0" fontId="2" fillId="2" borderId="0" xfId="7" applyFont="1" applyFill="1" applyAlignment="1">
      <alignment vertical="center"/>
    </xf>
    <xf numFmtId="0" fontId="2" fillId="2" borderId="22" xfId="7" applyFont="1" applyFill="1" applyBorder="1" applyAlignment="1">
      <alignment vertical="center"/>
    </xf>
    <xf numFmtId="0" fontId="21" fillId="0" borderId="0" xfId="7" applyFont="1" applyAlignment="1">
      <alignment horizontal="right" vertical="center"/>
    </xf>
    <xf numFmtId="1" fontId="7" fillId="7" borderId="2" xfId="0" applyNumberFormat="1" applyFont="1" applyFill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0" fillId="0" borderId="0" xfId="0" applyBorder="1"/>
    <xf numFmtId="0" fontId="9" fillId="0" borderId="2" xfId="0" applyFont="1" applyBorder="1" applyAlignment="1">
      <alignment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0" fontId="10" fillId="2" borderId="0" xfId="7" applyFont="1" applyFill="1"/>
    <xf numFmtId="0" fontId="12" fillId="2" borderId="0" xfId="7" applyFont="1" applyFill="1"/>
    <xf numFmtId="0" fontId="12" fillId="0" borderId="0" xfId="7" applyFont="1"/>
    <xf numFmtId="0" fontId="6" fillId="2" borderId="0" xfId="7" applyFont="1" applyFill="1"/>
    <xf numFmtId="0" fontId="6" fillId="0" borderId="0" xfId="7" applyFont="1"/>
    <xf numFmtId="0" fontId="2" fillId="0" borderId="0" xfId="7" applyFont="1"/>
    <xf numFmtId="0" fontId="9" fillId="0" borderId="0" xfId="7"/>
    <xf numFmtId="0" fontId="13" fillId="0" borderId="12" xfId="7" applyFont="1" applyBorder="1" applyAlignment="1">
      <alignment horizontal="center"/>
    </xf>
    <xf numFmtId="0" fontId="2" fillId="0" borderId="10" xfId="7" applyFont="1" applyBorder="1"/>
    <xf numFmtId="168" fontId="2" fillId="0" borderId="10" xfId="7" applyNumberFormat="1" applyFont="1" applyBorder="1"/>
    <xf numFmtId="43" fontId="2" fillId="0" borderId="10" xfId="4" applyFont="1" applyBorder="1"/>
    <xf numFmtId="0" fontId="2" fillId="0" borderId="0" xfId="7" applyFont="1" applyAlignment="1">
      <alignment horizontal="center"/>
    </xf>
    <xf numFmtId="177" fontId="2" fillId="0" borderId="0" xfId="7" applyNumberFormat="1" applyFont="1"/>
    <xf numFmtId="0" fontId="13" fillId="0" borderId="1" xfId="7" applyFont="1" applyBorder="1" applyAlignment="1">
      <alignment horizontal="left" vertical="center"/>
    </xf>
    <xf numFmtId="0" fontId="13" fillId="0" borderId="19" xfId="7" applyFont="1" applyBorder="1" applyAlignment="1">
      <alignment horizontal="left" vertical="center"/>
    </xf>
    <xf numFmtId="0" fontId="13" fillId="0" borderId="0" xfId="7" applyFont="1" applyFill="1" applyBorder="1" applyAlignment="1">
      <alignment horizontal="left" vertical="center"/>
    </xf>
    <xf numFmtId="177" fontId="13" fillId="0" borderId="2" xfId="7" applyNumberFormat="1" applyFont="1" applyBorder="1" applyAlignment="1">
      <alignment horizontal="right" vertical="center"/>
    </xf>
    <xf numFmtId="0" fontId="5" fillId="0" borderId="0" xfId="7" applyFont="1"/>
    <xf numFmtId="0" fontId="4" fillId="0" borderId="0" xfId="7" applyFont="1"/>
    <xf numFmtId="0" fontId="2" fillId="0" borderId="0" xfId="7" applyFont="1" applyFill="1" applyBorder="1"/>
    <xf numFmtId="0" fontId="9" fillId="0" borderId="0" xfId="7" applyFont="1"/>
    <xf numFmtId="43" fontId="2" fillId="0" borderId="0" xfId="4" applyFont="1" applyBorder="1"/>
    <xf numFmtId="0" fontId="13" fillId="0" borderId="0" xfId="7" applyFont="1" applyBorder="1" applyAlignment="1">
      <alignment horizontal="center"/>
    </xf>
    <xf numFmtId="0" fontId="13" fillId="0" borderId="3" xfId="7" applyFont="1" applyBorder="1" applyAlignment="1">
      <alignment horizontal="left" vertical="center"/>
    </xf>
    <xf numFmtId="0" fontId="2" fillId="7" borderId="2" xfId="0" applyFont="1" applyFill="1" applyBorder="1" applyAlignment="1">
      <alignment vertical="center" wrapText="1"/>
    </xf>
    <xf numFmtId="9" fontId="2" fillId="7" borderId="2" xfId="5" applyFont="1" applyFill="1" applyBorder="1" applyAlignment="1">
      <alignment horizontal="left" vertical="center" wrapText="1"/>
    </xf>
    <xf numFmtId="171" fontId="6" fillId="12" borderId="31" xfId="0" applyNumberFormat="1" applyFont="1" applyFill="1" applyBorder="1" applyAlignment="1">
      <alignment horizontal="center"/>
    </xf>
    <xf numFmtId="9" fontId="2" fillId="7" borderId="10" xfId="5" applyFont="1" applyFill="1" applyBorder="1" applyAlignment="1">
      <alignment horizontal="left" vertical="center" wrapText="1"/>
    </xf>
    <xf numFmtId="2" fontId="10" fillId="12" borderId="31" xfId="0" applyNumberFormat="1" applyFont="1" applyFill="1" applyBorder="1" applyAlignment="1">
      <alignment horizontal="center"/>
    </xf>
    <xf numFmtId="171" fontId="4" fillId="8" borderId="2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4" borderId="32" xfId="0" applyFont="1" applyFill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6" fillId="13" borderId="0" xfId="0" applyFont="1" applyFill="1" applyAlignment="1">
      <alignment vertical="top"/>
    </xf>
    <xf numFmtId="8" fontId="6" fillId="12" borderId="31" xfId="0" applyNumberFormat="1" applyFont="1" applyFill="1" applyBorder="1" applyAlignment="1">
      <alignment horizontal="right" vertical="center"/>
    </xf>
    <xf numFmtId="0" fontId="6" fillId="12" borderId="5" xfId="0" applyFont="1" applyFill="1" applyBorder="1" applyAlignment="1">
      <alignment horizontal="left" vertical="center"/>
    </xf>
    <xf numFmtId="0" fontId="12" fillId="12" borderId="11" xfId="0" applyFont="1" applyFill="1" applyBorder="1" applyAlignment="1">
      <alignment vertical="center"/>
    </xf>
    <xf numFmtId="3" fontId="5" fillId="13" borderId="2" xfId="0" applyNumberFormat="1" applyFont="1" applyFill="1" applyBorder="1" applyAlignment="1">
      <alignment horizontal="right" vertical="center"/>
    </xf>
    <xf numFmtId="9" fontId="2" fillId="13" borderId="2" xfId="5" applyFont="1" applyFill="1" applyBorder="1" applyAlignment="1">
      <alignment horizontal="center" vertical="top" wrapText="1"/>
    </xf>
    <xf numFmtId="2" fontId="2" fillId="13" borderId="2" xfId="0" applyNumberFormat="1" applyFont="1" applyFill="1" applyBorder="1" applyAlignment="1">
      <alignment horizontal="center" vertical="top" wrapText="1"/>
    </xf>
    <xf numFmtId="0" fontId="18" fillId="12" borderId="1" xfId="0" applyFont="1" applyFill="1" applyBorder="1"/>
    <xf numFmtId="0" fontId="18" fillId="12" borderId="19" xfId="0" applyFont="1" applyFill="1" applyBorder="1"/>
    <xf numFmtId="173" fontId="18" fillId="12" borderId="2" xfId="0" applyNumberFormat="1" applyFont="1" applyFill="1" applyBorder="1"/>
    <xf numFmtId="2" fontId="6" fillId="7" borderId="1" xfId="0" applyNumberFormat="1" applyFont="1" applyFill="1" applyBorder="1" applyAlignment="1">
      <alignment horizontal="left"/>
    </xf>
    <xf numFmtId="2" fontId="6" fillId="7" borderId="19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169" fontId="23" fillId="0" borderId="0" xfId="5" applyNumberFormat="1" applyFont="1" applyBorder="1" applyAlignment="1">
      <alignment vertical="center" wrapText="1"/>
    </xf>
    <xf numFmtId="9" fontId="13" fillId="2" borderId="2" xfId="5" applyFont="1" applyFill="1" applyBorder="1" applyAlignment="1">
      <alignment horizontal="center" vertical="center"/>
    </xf>
    <xf numFmtId="164" fontId="2" fillId="14" borderId="2" xfId="3" applyNumberFormat="1" applyFont="1" applyFill="1" applyBorder="1" applyAlignment="1">
      <alignment vertical="center" wrapText="1"/>
    </xf>
    <xf numFmtId="164" fontId="5" fillId="14" borderId="2" xfId="3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2" fontId="6" fillId="15" borderId="11" xfId="0" applyNumberFormat="1" applyFont="1" applyFill="1" applyBorder="1"/>
    <xf numFmtId="2" fontId="2" fillId="13" borderId="2" xfId="0" applyNumberFormat="1" applyFont="1" applyFill="1" applyBorder="1" applyAlignment="1">
      <alignment horizontal="center" vertical="top"/>
    </xf>
    <xf numFmtId="168" fontId="6" fillId="16" borderId="11" xfId="0" applyNumberFormat="1" applyFont="1" applyFill="1" applyBorder="1" applyAlignment="1">
      <alignment horizontal="center"/>
    </xf>
    <xf numFmtId="168" fontId="2" fillId="8" borderId="2" xfId="0" applyNumberFormat="1" applyFont="1" applyFill="1" applyBorder="1" applyAlignment="1">
      <alignment horizontal="center" vertical="top"/>
    </xf>
    <xf numFmtId="0" fontId="9" fillId="7" borderId="2" xfId="0" applyFont="1" applyFill="1" applyBorder="1" applyAlignment="1">
      <alignment horizontal="left" vertical="top" wrapText="1"/>
    </xf>
    <xf numFmtId="0" fontId="9" fillId="13" borderId="31" xfId="0" applyFont="1" applyFill="1" applyBorder="1" applyAlignment="1">
      <alignment vertical="top" wrapText="1"/>
    </xf>
    <xf numFmtId="0" fontId="4" fillId="0" borderId="0" xfId="0" applyFont="1" applyFill="1" applyBorder="1"/>
    <xf numFmtId="9" fontId="0" fillId="0" borderId="0" xfId="0" applyNumberFormat="1" applyFill="1" applyBorder="1"/>
    <xf numFmtId="173" fontId="0" fillId="0" borderId="0" xfId="0" applyNumberFormat="1" applyFill="1" applyBorder="1"/>
    <xf numFmtId="173" fontId="18" fillId="0" borderId="0" xfId="0" applyNumberFormat="1" applyFont="1" applyBorder="1"/>
    <xf numFmtId="0" fontId="7" fillId="0" borderId="0" xfId="0" applyFont="1" applyBorder="1"/>
    <xf numFmtId="173" fontId="7" fillId="0" borderId="0" xfId="0" applyNumberFormat="1" applyFont="1" applyBorder="1"/>
    <xf numFmtId="0" fontId="5" fillId="0" borderId="0" xfId="0" applyFont="1" applyFill="1"/>
    <xf numFmtId="0" fontId="2" fillId="0" borderId="0" xfId="0" applyFont="1" applyFill="1" applyAlignment="1">
      <alignment vertical="top" wrapText="1"/>
    </xf>
    <xf numFmtId="2" fontId="2" fillId="0" borderId="0" xfId="0" applyNumberFormat="1" applyFont="1" applyFill="1" applyAlignment="1">
      <alignment vertical="top" wrapText="1"/>
    </xf>
    <xf numFmtId="2" fontId="5" fillId="0" borderId="0" xfId="0" applyNumberFormat="1" applyFont="1" applyFill="1"/>
    <xf numFmtId="165" fontId="12" fillId="0" borderId="0" xfId="0" applyNumberFormat="1" applyFont="1" applyFill="1"/>
    <xf numFmtId="0" fontId="9" fillId="0" borderId="0" xfId="0" applyFont="1" applyFill="1"/>
    <xf numFmtId="164" fontId="5" fillId="0" borderId="0" xfId="0" applyNumberFormat="1" applyFont="1" applyBorder="1" applyAlignment="1">
      <alignment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0" fillId="0" borderId="0" xfId="0" applyFont="1"/>
    <xf numFmtId="43" fontId="4" fillId="7" borderId="2" xfId="3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2" fillId="0" borderId="0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9" fillId="0" borderId="0" xfId="0" applyFont="1" applyFill="1" applyBorder="1"/>
    <xf numFmtId="173" fontId="0" fillId="0" borderId="0" xfId="0" applyNumberFormat="1" applyFill="1"/>
    <xf numFmtId="168" fontId="0" fillId="0" borderId="0" xfId="0" applyNumberFormat="1" applyFill="1"/>
    <xf numFmtId="0" fontId="2" fillId="0" borderId="0" xfId="0" applyFont="1" applyAlignment="1">
      <alignment vertical="top"/>
    </xf>
    <xf numFmtId="0" fontId="9" fillId="0" borderId="2" xfId="0" applyFont="1" applyBorder="1" applyAlignment="1">
      <alignment horizontal="left"/>
    </xf>
    <xf numFmtId="43" fontId="4" fillId="7" borderId="2" xfId="4" applyNumberFormat="1" applyFont="1" applyFill="1" applyBorder="1" applyAlignment="1">
      <alignment horizontal="left" vertical="center"/>
    </xf>
    <xf numFmtId="0" fontId="9" fillId="7" borderId="2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7" fontId="2" fillId="4" borderId="2" xfId="0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center"/>
    </xf>
    <xf numFmtId="43" fontId="4" fillId="7" borderId="10" xfId="4" applyNumberFormat="1" applyFont="1" applyFill="1" applyBorder="1" applyAlignment="1">
      <alignment horizontal="left" vertical="center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14" fillId="13" borderId="25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/>
    </xf>
    <xf numFmtId="0" fontId="2" fillId="0" borderId="23" xfId="0" applyFont="1" applyBorder="1"/>
    <xf numFmtId="0" fontId="1" fillId="0" borderId="2" xfId="0" quotePrefix="1" applyFont="1" applyBorder="1" applyAlignment="1">
      <alignment vertical="top" wrapText="1"/>
    </xf>
    <xf numFmtId="0" fontId="4" fillId="7" borderId="2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2" fontId="6" fillId="4" borderId="2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7" borderId="1" xfId="5" applyNumberFormat="1" applyFont="1" applyFill="1" applyBorder="1" applyAlignment="1">
      <alignment horizontal="center" vertical="top" wrapText="1"/>
    </xf>
    <xf numFmtId="0" fontId="2" fillId="7" borderId="3" xfId="5" applyNumberFormat="1" applyFont="1" applyFill="1" applyBorder="1" applyAlignment="1">
      <alignment horizontal="center" vertical="top" wrapText="1"/>
    </xf>
    <xf numFmtId="0" fontId="14" fillId="13" borderId="12" xfId="0" applyFont="1" applyFill="1" applyBorder="1" applyAlignment="1">
      <alignment vertical="center" wrapText="1"/>
    </xf>
    <xf numFmtId="0" fontId="13" fillId="13" borderId="25" xfId="0" applyFont="1" applyFill="1" applyBorder="1" applyAlignment="1">
      <alignment vertical="center" wrapText="1"/>
    </xf>
    <xf numFmtId="0" fontId="13" fillId="13" borderId="10" xfId="0" applyFont="1" applyFill="1" applyBorder="1" applyAlignment="1">
      <alignment vertical="center" wrapText="1"/>
    </xf>
    <xf numFmtId="2" fontId="2" fillId="13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4" fontId="5" fillId="13" borderId="2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41" xfId="0" applyFont="1" applyFill="1" applyBorder="1" applyAlignment="1">
      <alignment horizontal="left" vertical="center"/>
    </xf>
    <xf numFmtId="0" fontId="5" fillId="3" borderId="42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13" borderId="25" xfId="0" applyFont="1" applyFill="1" applyBorder="1" applyAlignment="1">
      <alignment vertical="center" wrapText="1"/>
    </xf>
    <xf numFmtId="0" fontId="14" fillId="13" borderId="10" xfId="0" applyFont="1" applyFill="1" applyBorder="1" applyAlignment="1">
      <alignment vertical="center" wrapText="1"/>
    </xf>
    <xf numFmtId="0" fontId="5" fillId="13" borderId="2" xfId="0" applyFont="1" applyFill="1" applyBorder="1" applyAlignment="1">
      <alignment horizontal="left"/>
    </xf>
    <xf numFmtId="0" fontId="14" fillId="1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center" vertical="center"/>
    </xf>
    <xf numFmtId="0" fontId="18" fillId="13" borderId="19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3" fillId="0" borderId="19" xfId="0" applyFont="1" applyBorder="1"/>
    <xf numFmtId="0" fontId="3" fillId="0" borderId="3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3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9" fillId="11" borderId="4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55" xfId="0" applyFont="1" applyFill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37" xfId="0" applyFont="1" applyFill="1" applyBorder="1" applyAlignment="1">
      <alignment horizontal="center" vertical="center" wrapText="1"/>
    </xf>
    <xf numFmtId="168" fontId="2" fillId="6" borderId="2" xfId="0" applyNumberFormat="1" applyFont="1" applyFill="1" applyBorder="1" applyAlignment="1">
      <alignment horizontal="right" vertical="center"/>
    </xf>
    <xf numFmtId="0" fontId="15" fillId="11" borderId="42" xfId="0" applyFont="1" applyFill="1" applyBorder="1" applyAlignment="1">
      <alignment horizontal="center" vertical="center" wrapText="1"/>
    </xf>
    <xf numFmtId="0" fontId="15" fillId="11" borderId="34" xfId="0" applyFont="1" applyFill="1" applyBorder="1" applyAlignment="1">
      <alignment horizontal="center" vertical="center" wrapText="1"/>
    </xf>
    <xf numFmtId="0" fontId="15" fillId="11" borderId="43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/>
    </xf>
    <xf numFmtId="2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0" borderId="25" xfId="7" applyFont="1" applyBorder="1" applyAlignment="1">
      <alignment horizontal="center" vertical="center"/>
    </xf>
    <xf numFmtId="0" fontId="2" fillId="0" borderId="57" xfId="7" applyFont="1" applyBorder="1" applyAlignment="1">
      <alignment horizontal="center" vertical="center"/>
    </xf>
    <xf numFmtId="177" fontId="2" fillId="0" borderId="12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2" fillId="0" borderId="0" xfId="7" applyFont="1" applyBorder="1" applyAlignment="1">
      <alignment horizontal="center" vertical="center"/>
    </xf>
    <xf numFmtId="0" fontId="2" fillId="0" borderId="20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" fillId="0" borderId="23" xfId="7" applyFont="1" applyBorder="1" applyAlignment="1">
      <alignment vertical="center"/>
    </xf>
    <xf numFmtId="0" fontId="2" fillId="0" borderId="56" xfId="7" applyFont="1" applyBorder="1" applyAlignment="1">
      <alignment vertical="center"/>
    </xf>
    <xf numFmtId="0" fontId="2" fillId="0" borderId="22" xfId="7" applyFont="1" applyBorder="1" applyAlignment="1">
      <alignment vertical="center"/>
    </xf>
    <xf numFmtId="0" fontId="2" fillId="0" borderId="32" xfId="7" applyFont="1" applyBorder="1" applyAlignment="1">
      <alignment vertical="center"/>
    </xf>
    <xf numFmtId="0" fontId="2" fillId="0" borderId="20" xfId="7" applyFont="1" applyBorder="1" applyAlignment="1">
      <alignment horizontal="left" vertical="center"/>
    </xf>
    <xf numFmtId="0" fontId="2" fillId="0" borderId="21" xfId="7" applyFont="1" applyBorder="1" applyAlignment="1">
      <alignment horizontal="left" vertical="center"/>
    </xf>
    <xf numFmtId="0" fontId="5" fillId="2" borderId="20" xfId="7" applyNumberFormat="1" applyFont="1" applyFill="1" applyBorder="1" applyAlignment="1" applyProtection="1">
      <alignment horizontal="left"/>
    </xf>
    <xf numFmtId="0" fontId="5" fillId="2" borderId="23" xfId="7" applyNumberFormat="1" applyFont="1" applyFill="1" applyBorder="1" applyAlignment="1" applyProtection="1">
      <alignment horizontal="left"/>
    </xf>
    <xf numFmtId="0" fontId="5" fillId="2" borderId="56" xfId="7" applyNumberFormat="1" applyFont="1" applyFill="1" applyBorder="1" applyAlignment="1" applyProtection="1">
      <alignment horizontal="left"/>
    </xf>
    <xf numFmtId="0" fontId="5" fillId="2" borderId="1" xfId="7" applyNumberFormat="1" applyFont="1" applyFill="1" applyBorder="1" applyAlignment="1" applyProtection="1">
      <alignment horizontal="left"/>
    </xf>
    <xf numFmtId="0" fontId="5" fillId="2" borderId="19" xfId="7" applyNumberFormat="1" applyFont="1" applyFill="1" applyBorder="1" applyAlignment="1" applyProtection="1">
      <alignment horizontal="left"/>
    </xf>
    <xf numFmtId="0" fontId="5" fillId="2" borderId="3" xfId="7" applyNumberFormat="1" applyFont="1" applyFill="1" applyBorder="1" applyAlignment="1" applyProtection="1">
      <alignment horizontal="left"/>
    </xf>
  </cellXfs>
  <cellStyles count="10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  <cellStyle name="Standard 3" xfId="8" xr:uid="{9240D68E-4853-4B9B-B1E6-FBBE364A4244}"/>
    <cellStyle name="Währung 2" xfId="9" xr:uid="{9D0E9585-3831-4E8E-9E8D-ED0A463AAEAD}"/>
  </cellStyles>
  <dxfs count="1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Personaleinsatzplan!$F$8:$U$8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Personaleinsatzplan!$F$17:$U$17</c:f>
              <c:numCache>
                <c:formatCode>#\ ##0\ "€"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7-45D3-928C-1F303F7F9F92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Personaleinsatzplan!$F$8:$U$8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Personaleinsatzplan!$F$14:$U$14</c:f>
              <c:numCache>
                <c:formatCode>#\ ##0\ "€"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7-45D3-928C-1F303F7F9F92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Personaleinsatzplan!$F$8:$U$8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Personaleinsatzplan!$F$11:$U$11</c:f>
              <c:numCache>
                <c:formatCode>#\ ##0\ "€"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7-45D3-928C-1F303F7F9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61490312"/>
        <c:axId val="1"/>
      </c:barChart>
      <c:catAx>
        <c:axId val="361490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layout>
            <c:manualLayout>
              <c:xMode val="edge"/>
              <c:yMode val="edge"/>
              <c:x val="1.4349449309490519E-2"/>
              <c:y val="0.33715692472747477"/>
            </c:manualLayout>
          </c:layout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14903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v>Sekretariat</c:v>
          </c:tx>
          <c:spPr>
            <a:solidFill>
              <a:schemeClr val="accent1"/>
            </a:solidFill>
          </c:spPr>
          <c:invertIfNegative val="0"/>
          <c:cat>
            <c:numRef>
              <c:f>Personaleinsatzplan!$F$8:$U$8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Personaleinsatzplan!$F$16:$U$16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A-4E46-8EC2-DB6AFDAF0495}"/>
            </c:ext>
          </c:extLst>
        </c:ser>
        <c:ser>
          <c:idx val="2"/>
          <c:order val="1"/>
          <c:tx>
            <c:v>Techniker</c:v>
          </c:tx>
          <c:spPr>
            <a:solidFill>
              <a:schemeClr val="accent2"/>
            </a:solidFill>
          </c:spPr>
          <c:invertIfNegative val="0"/>
          <c:cat>
            <c:numRef>
              <c:f>Personaleinsatzplan!$F$8:$U$8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Personaleinsatzplan!$F$13:$U$13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7A-4E46-8EC2-DB6AFDAF0495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Personaleinsatzplan!$F$8:$U$8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cat>
          <c:val>
            <c:numRef>
              <c:f>Personaleinsatzplan!$F$10:$U$10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A-4E46-8EC2-DB6AFDAF0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62330800"/>
        <c:axId val="1"/>
      </c:barChart>
      <c:catAx>
        <c:axId val="36233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layout>
            <c:manualLayout>
              <c:xMode val="edge"/>
              <c:yMode val="edge"/>
              <c:x val="1.4311183064733732E-2"/>
              <c:y val="0.31371159487417016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233080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 über die Dauer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Personaleinsatzplan!$F$9:$U$9</c:f>
              <c:numCache>
                <c:formatCode>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8063-4706-BAD9-6B94C74B0396}"/>
            </c:ext>
          </c:extLst>
        </c:ser>
        <c:ser>
          <c:idx val="1"/>
          <c:order val="1"/>
          <c:tx>
            <c:v>Techniker</c:v>
          </c:tx>
          <c:invertIfNegative val="0"/>
          <c:val>
            <c:numRef>
              <c:f>Personaleinsatzplan!$F$12:$U$12</c:f>
              <c:numCache>
                <c:formatCode>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8063-4706-BAD9-6B94C74B0396}"/>
            </c:ext>
          </c:extLst>
        </c:ser>
        <c:ser>
          <c:idx val="0"/>
          <c:order val="2"/>
          <c:tx>
            <c:v>Sekretariat</c:v>
          </c:tx>
          <c:invertIfNegative val="0"/>
          <c:val>
            <c:numRef>
              <c:f>Personaleinsatzplan!$F$15:$U$15</c:f>
              <c:numCache>
                <c:formatCode>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8063-4706-BAD9-6B94C74B0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axId val="362329488"/>
        <c:axId val="1"/>
      </c:barChart>
      <c:catAx>
        <c:axId val="36232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623294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9525</xdr:rowOff>
    </xdr:from>
    <xdr:to>
      <xdr:col>11</xdr:col>
      <xdr:colOff>0</xdr:colOff>
      <xdr:row>4</xdr:row>
      <xdr:rowOff>152400</xdr:rowOff>
    </xdr:to>
    <xdr:sp macro="" textlink="">
      <xdr:nvSpPr>
        <xdr:cNvPr id="1534301" name="AutoShape 1">
          <a:extLst>
            <a:ext uri="{FF2B5EF4-FFF2-40B4-BE49-F238E27FC236}">
              <a16:creationId xmlns:a16="http://schemas.microsoft.com/office/drawing/2014/main" id="{00000000-0008-0000-0300-00005D691700}"/>
            </a:ext>
          </a:extLst>
        </xdr:cNvPr>
        <xdr:cNvSpPr>
          <a:spLocks noChangeArrowheads="1"/>
        </xdr:cNvSpPr>
      </xdr:nvSpPr>
      <xdr:spPr bwMode="auto">
        <a:xfrm>
          <a:off x="567690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11</xdr:row>
      <xdr:rowOff>9525</xdr:rowOff>
    </xdr:from>
    <xdr:to>
      <xdr:col>11</xdr:col>
      <xdr:colOff>0</xdr:colOff>
      <xdr:row>11</xdr:row>
      <xdr:rowOff>152400</xdr:rowOff>
    </xdr:to>
    <xdr:sp macro="" textlink="">
      <xdr:nvSpPr>
        <xdr:cNvPr id="1534302" name="AutoShape 2">
          <a:extLst>
            <a:ext uri="{FF2B5EF4-FFF2-40B4-BE49-F238E27FC236}">
              <a16:creationId xmlns:a16="http://schemas.microsoft.com/office/drawing/2014/main" id="{00000000-0008-0000-0300-00005E691700}"/>
            </a:ext>
          </a:extLst>
        </xdr:cNvPr>
        <xdr:cNvSpPr>
          <a:spLocks noChangeArrowheads="1"/>
        </xdr:cNvSpPr>
      </xdr:nvSpPr>
      <xdr:spPr bwMode="auto">
        <a:xfrm>
          <a:off x="567690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5</xdr:row>
      <xdr:rowOff>9525</xdr:rowOff>
    </xdr:from>
    <xdr:to>
      <xdr:col>11</xdr:col>
      <xdr:colOff>0</xdr:colOff>
      <xdr:row>5</xdr:row>
      <xdr:rowOff>152400</xdr:rowOff>
    </xdr:to>
    <xdr:sp macro="" textlink="">
      <xdr:nvSpPr>
        <xdr:cNvPr id="1534303" name="AutoShape 4">
          <a:extLst>
            <a:ext uri="{FF2B5EF4-FFF2-40B4-BE49-F238E27FC236}">
              <a16:creationId xmlns:a16="http://schemas.microsoft.com/office/drawing/2014/main" id="{00000000-0008-0000-0300-00005F691700}"/>
            </a:ext>
          </a:extLst>
        </xdr:cNvPr>
        <xdr:cNvSpPr>
          <a:spLocks noChangeArrowheads="1"/>
        </xdr:cNvSpPr>
      </xdr:nvSpPr>
      <xdr:spPr bwMode="auto">
        <a:xfrm>
          <a:off x="567690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6</xdr:row>
      <xdr:rowOff>19050</xdr:rowOff>
    </xdr:from>
    <xdr:to>
      <xdr:col>11</xdr:col>
      <xdr:colOff>0</xdr:colOff>
      <xdr:row>7</xdr:row>
      <xdr:rowOff>0</xdr:rowOff>
    </xdr:to>
    <xdr:sp macro="" textlink="">
      <xdr:nvSpPr>
        <xdr:cNvPr id="1534304" name="AutoShape 5">
          <a:extLst>
            <a:ext uri="{FF2B5EF4-FFF2-40B4-BE49-F238E27FC236}">
              <a16:creationId xmlns:a16="http://schemas.microsoft.com/office/drawing/2014/main" id="{00000000-0008-0000-0300-000060691700}"/>
            </a:ext>
          </a:extLst>
        </xdr:cNvPr>
        <xdr:cNvSpPr>
          <a:spLocks noChangeArrowheads="1"/>
        </xdr:cNvSpPr>
      </xdr:nvSpPr>
      <xdr:spPr bwMode="auto">
        <a:xfrm>
          <a:off x="567690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13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1534305" name="AutoShape 6">
          <a:extLst>
            <a:ext uri="{FF2B5EF4-FFF2-40B4-BE49-F238E27FC236}">
              <a16:creationId xmlns:a16="http://schemas.microsoft.com/office/drawing/2014/main" id="{00000000-0008-0000-0300-000061691700}"/>
            </a:ext>
          </a:extLst>
        </xdr:cNvPr>
        <xdr:cNvSpPr>
          <a:spLocks noChangeArrowheads="1"/>
        </xdr:cNvSpPr>
      </xdr:nvSpPr>
      <xdr:spPr bwMode="auto">
        <a:xfrm>
          <a:off x="567690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1</xdr:row>
      <xdr:rowOff>47625</xdr:rowOff>
    </xdr:from>
    <xdr:to>
      <xdr:col>11</xdr:col>
      <xdr:colOff>0</xdr:colOff>
      <xdr:row>1</xdr:row>
      <xdr:rowOff>314325</xdr:rowOff>
    </xdr:to>
    <xdr:sp macro="" textlink="">
      <xdr:nvSpPr>
        <xdr:cNvPr id="18439" name="AutoShape 7">
          <a:extLst>
            <a:ext uri="{FF2B5EF4-FFF2-40B4-BE49-F238E27FC236}">
              <a16:creationId xmlns:a16="http://schemas.microsoft.com/office/drawing/2014/main" id="{00000000-0008-0000-0300-000007480000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11</xdr:col>
      <xdr:colOff>9525</xdr:colOff>
      <xdr:row>1</xdr:row>
      <xdr:rowOff>47625</xdr:rowOff>
    </xdr:from>
    <xdr:to>
      <xdr:col>18</xdr:col>
      <xdr:colOff>0</xdr:colOff>
      <xdr:row>1</xdr:row>
      <xdr:rowOff>314325</xdr:rowOff>
    </xdr:to>
    <xdr:sp macro="" textlink="">
      <xdr:nvSpPr>
        <xdr:cNvPr id="18440" name="AutoShape 8">
          <a:extLst>
            <a:ext uri="{FF2B5EF4-FFF2-40B4-BE49-F238E27FC236}">
              <a16:creationId xmlns:a16="http://schemas.microsoft.com/office/drawing/2014/main" id="{00000000-0008-0000-0300-000008480000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18</xdr:col>
      <xdr:colOff>0</xdr:colOff>
      <xdr:row>1</xdr:row>
      <xdr:rowOff>47625</xdr:rowOff>
    </xdr:from>
    <xdr:to>
      <xdr:col>18</xdr:col>
      <xdr:colOff>593481</xdr:colOff>
      <xdr:row>1</xdr:row>
      <xdr:rowOff>314325</xdr:rowOff>
    </xdr:to>
    <xdr:sp macro="" textlink="">
      <xdr:nvSpPr>
        <xdr:cNvPr id="18441" name="AutoShape 9">
          <a:extLst>
            <a:ext uri="{FF2B5EF4-FFF2-40B4-BE49-F238E27FC236}">
              <a16:creationId xmlns:a16="http://schemas.microsoft.com/office/drawing/2014/main" id="{00000000-0008-0000-0300-000009480000}"/>
            </a:ext>
          </a:extLst>
        </xdr:cNvPr>
        <xdr:cNvSpPr>
          <a:spLocks noChangeArrowheads="1"/>
        </xdr:cNvSpPr>
      </xdr:nvSpPr>
      <xdr:spPr bwMode="auto">
        <a:xfrm>
          <a:off x="6381750" y="523875"/>
          <a:ext cx="593481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18</xdr:col>
      <xdr:colOff>0</xdr:colOff>
      <xdr:row>4</xdr:row>
      <xdr:rowOff>9525</xdr:rowOff>
    </xdr:from>
    <xdr:to>
      <xdr:col>18</xdr:col>
      <xdr:colOff>0</xdr:colOff>
      <xdr:row>4</xdr:row>
      <xdr:rowOff>152400</xdr:rowOff>
    </xdr:to>
    <xdr:sp macro="" textlink="">
      <xdr:nvSpPr>
        <xdr:cNvPr id="1534309" name="AutoShape 10">
          <a:extLst>
            <a:ext uri="{FF2B5EF4-FFF2-40B4-BE49-F238E27FC236}">
              <a16:creationId xmlns:a16="http://schemas.microsoft.com/office/drawing/2014/main" id="{00000000-0008-0000-0300-000065691700}"/>
            </a:ext>
          </a:extLst>
        </xdr:cNvPr>
        <xdr:cNvSpPr>
          <a:spLocks noChangeArrowheads="1"/>
        </xdr:cNvSpPr>
      </xdr:nvSpPr>
      <xdr:spPr bwMode="auto">
        <a:xfrm>
          <a:off x="82105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10</xdr:row>
      <xdr:rowOff>9525</xdr:rowOff>
    </xdr:from>
    <xdr:to>
      <xdr:col>18</xdr:col>
      <xdr:colOff>0</xdr:colOff>
      <xdr:row>10</xdr:row>
      <xdr:rowOff>152400</xdr:rowOff>
    </xdr:to>
    <xdr:sp macro="" textlink="">
      <xdr:nvSpPr>
        <xdr:cNvPr id="1534310" name="AutoShape 11">
          <a:extLst>
            <a:ext uri="{FF2B5EF4-FFF2-40B4-BE49-F238E27FC236}">
              <a16:creationId xmlns:a16="http://schemas.microsoft.com/office/drawing/2014/main" id="{00000000-0008-0000-0300-000066691700}"/>
            </a:ext>
          </a:extLst>
        </xdr:cNvPr>
        <xdr:cNvSpPr>
          <a:spLocks noChangeArrowheads="1"/>
        </xdr:cNvSpPr>
      </xdr:nvSpPr>
      <xdr:spPr bwMode="auto">
        <a:xfrm>
          <a:off x="8210550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11</xdr:row>
      <xdr:rowOff>9525</xdr:rowOff>
    </xdr:from>
    <xdr:to>
      <xdr:col>18</xdr:col>
      <xdr:colOff>0</xdr:colOff>
      <xdr:row>11</xdr:row>
      <xdr:rowOff>152400</xdr:rowOff>
    </xdr:to>
    <xdr:sp macro="" textlink="">
      <xdr:nvSpPr>
        <xdr:cNvPr id="1534311" name="AutoShape 12">
          <a:extLst>
            <a:ext uri="{FF2B5EF4-FFF2-40B4-BE49-F238E27FC236}">
              <a16:creationId xmlns:a16="http://schemas.microsoft.com/office/drawing/2014/main" id="{00000000-0008-0000-0300-000067691700}"/>
            </a:ext>
          </a:extLst>
        </xdr:cNvPr>
        <xdr:cNvSpPr>
          <a:spLocks noChangeArrowheads="1"/>
        </xdr:cNvSpPr>
      </xdr:nvSpPr>
      <xdr:spPr bwMode="auto">
        <a:xfrm>
          <a:off x="8210550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5</xdr:row>
      <xdr:rowOff>9525</xdr:rowOff>
    </xdr:from>
    <xdr:to>
      <xdr:col>18</xdr:col>
      <xdr:colOff>0</xdr:colOff>
      <xdr:row>5</xdr:row>
      <xdr:rowOff>152400</xdr:rowOff>
    </xdr:to>
    <xdr:sp macro="" textlink="">
      <xdr:nvSpPr>
        <xdr:cNvPr id="1534312" name="AutoShape 13">
          <a:extLst>
            <a:ext uri="{FF2B5EF4-FFF2-40B4-BE49-F238E27FC236}">
              <a16:creationId xmlns:a16="http://schemas.microsoft.com/office/drawing/2014/main" id="{00000000-0008-0000-0300-000068691700}"/>
            </a:ext>
          </a:extLst>
        </xdr:cNvPr>
        <xdr:cNvSpPr>
          <a:spLocks noChangeArrowheads="1"/>
        </xdr:cNvSpPr>
      </xdr:nvSpPr>
      <xdr:spPr bwMode="auto">
        <a:xfrm>
          <a:off x="82105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6</xdr:row>
      <xdr:rowOff>19050</xdr:rowOff>
    </xdr:from>
    <xdr:to>
      <xdr:col>18</xdr:col>
      <xdr:colOff>0</xdr:colOff>
      <xdr:row>7</xdr:row>
      <xdr:rowOff>0</xdr:rowOff>
    </xdr:to>
    <xdr:sp macro="" textlink="">
      <xdr:nvSpPr>
        <xdr:cNvPr id="1534313" name="AutoShape 14">
          <a:extLst>
            <a:ext uri="{FF2B5EF4-FFF2-40B4-BE49-F238E27FC236}">
              <a16:creationId xmlns:a16="http://schemas.microsoft.com/office/drawing/2014/main" id="{00000000-0008-0000-0300-000069691700}"/>
            </a:ext>
          </a:extLst>
        </xdr:cNvPr>
        <xdr:cNvSpPr>
          <a:spLocks noChangeArrowheads="1"/>
        </xdr:cNvSpPr>
      </xdr:nvSpPr>
      <xdr:spPr bwMode="auto">
        <a:xfrm>
          <a:off x="82105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9525</xdr:rowOff>
    </xdr:from>
    <xdr:to>
      <xdr:col>18</xdr:col>
      <xdr:colOff>0</xdr:colOff>
      <xdr:row>7</xdr:row>
      <xdr:rowOff>152400</xdr:rowOff>
    </xdr:to>
    <xdr:sp macro="" textlink="">
      <xdr:nvSpPr>
        <xdr:cNvPr id="1534314" name="AutoShape 15">
          <a:extLst>
            <a:ext uri="{FF2B5EF4-FFF2-40B4-BE49-F238E27FC236}">
              <a16:creationId xmlns:a16="http://schemas.microsoft.com/office/drawing/2014/main" id="{00000000-0008-0000-0300-00006A691700}"/>
            </a:ext>
          </a:extLst>
        </xdr:cNvPr>
        <xdr:cNvSpPr>
          <a:spLocks noChangeArrowheads="1"/>
        </xdr:cNvSpPr>
      </xdr:nvSpPr>
      <xdr:spPr bwMode="auto">
        <a:xfrm>
          <a:off x="8210550" y="18002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9525</xdr:rowOff>
    </xdr:from>
    <xdr:to>
      <xdr:col>18</xdr:col>
      <xdr:colOff>0</xdr:colOff>
      <xdr:row>8</xdr:row>
      <xdr:rowOff>152400</xdr:rowOff>
    </xdr:to>
    <xdr:sp macro="" textlink="">
      <xdr:nvSpPr>
        <xdr:cNvPr id="1534315" name="AutoShape 16">
          <a:extLst>
            <a:ext uri="{FF2B5EF4-FFF2-40B4-BE49-F238E27FC236}">
              <a16:creationId xmlns:a16="http://schemas.microsoft.com/office/drawing/2014/main" id="{00000000-0008-0000-0300-00006B691700}"/>
            </a:ext>
          </a:extLst>
        </xdr:cNvPr>
        <xdr:cNvSpPr>
          <a:spLocks noChangeArrowheads="1"/>
        </xdr:cNvSpPr>
      </xdr:nvSpPr>
      <xdr:spPr bwMode="auto">
        <a:xfrm>
          <a:off x="8210550" y="19621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9</xdr:row>
      <xdr:rowOff>19050</xdr:rowOff>
    </xdr:from>
    <xdr:to>
      <xdr:col>18</xdr:col>
      <xdr:colOff>0</xdr:colOff>
      <xdr:row>10</xdr:row>
      <xdr:rowOff>0</xdr:rowOff>
    </xdr:to>
    <xdr:sp macro="" textlink="">
      <xdr:nvSpPr>
        <xdr:cNvPr id="1534316" name="AutoShape 17">
          <a:extLst>
            <a:ext uri="{FF2B5EF4-FFF2-40B4-BE49-F238E27FC236}">
              <a16:creationId xmlns:a16="http://schemas.microsoft.com/office/drawing/2014/main" id="{00000000-0008-0000-0300-00006C691700}"/>
            </a:ext>
          </a:extLst>
        </xdr:cNvPr>
        <xdr:cNvSpPr>
          <a:spLocks noChangeArrowheads="1"/>
        </xdr:cNvSpPr>
      </xdr:nvSpPr>
      <xdr:spPr bwMode="auto">
        <a:xfrm>
          <a:off x="8210550" y="21336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13</xdr:row>
      <xdr:rowOff>0</xdr:rowOff>
    </xdr:from>
    <xdr:to>
      <xdr:col>18</xdr:col>
      <xdr:colOff>0</xdr:colOff>
      <xdr:row>13</xdr:row>
      <xdr:rowOff>0</xdr:rowOff>
    </xdr:to>
    <xdr:sp macro="" textlink="">
      <xdr:nvSpPr>
        <xdr:cNvPr id="1534317" name="AutoShape 20">
          <a:extLst>
            <a:ext uri="{FF2B5EF4-FFF2-40B4-BE49-F238E27FC236}">
              <a16:creationId xmlns:a16="http://schemas.microsoft.com/office/drawing/2014/main" id="{00000000-0008-0000-0300-00006D691700}"/>
            </a:ext>
          </a:extLst>
        </xdr:cNvPr>
        <xdr:cNvSpPr>
          <a:spLocks noChangeArrowheads="1"/>
        </xdr:cNvSpPr>
      </xdr:nvSpPr>
      <xdr:spPr bwMode="auto">
        <a:xfrm>
          <a:off x="8210550" y="260032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3</xdr:col>
      <xdr:colOff>628650</xdr:colOff>
      <xdr:row>1</xdr:row>
      <xdr:rowOff>314325</xdr:rowOff>
    </xdr:to>
    <xdr:sp macro="" textlink="">
      <xdr:nvSpPr>
        <xdr:cNvPr id="18453" name="AutoShape 21">
          <a:extLst>
            <a:ext uri="{FF2B5EF4-FFF2-40B4-BE49-F238E27FC236}">
              <a16:creationId xmlns:a16="http://schemas.microsoft.com/office/drawing/2014/main" id="{00000000-0008-0000-0300-000015480000}"/>
            </a:ext>
          </a:extLst>
        </xdr:cNvPr>
        <xdr:cNvSpPr>
          <a:spLocks noChangeArrowheads="1"/>
        </xdr:cNvSpPr>
      </xdr:nvSpPr>
      <xdr:spPr bwMode="auto">
        <a:xfrm>
          <a:off x="2524125" y="523875"/>
          <a:ext cx="619125" cy="266700"/>
        </a:xfrm>
        <a:prstGeom prst="leftRightArrow">
          <a:avLst>
            <a:gd name="adj1" fmla="val 48574"/>
            <a:gd name="adj2" fmla="val 46837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4</xdr:col>
      <xdr:colOff>9525</xdr:colOff>
      <xdr:row>1</xdr:row>
      <xdr:rowOff>47625</xdr:rowOff>
    </xdr:from>
    <xdr:to>
      <xdr:col>6</xdr:col>
      <xdr:colOff>609600</xdr:colOff>
      <xdr:row>1</xdr:row>
      <xdr:rowOff>314325</xdr:rowOff>
    </xdr:to>
    <xdr:sp macro="" textlink="">
      <xdr:nvSpPr>
        <xdr:cNvPr id="18454" name="AutoShape 22">
          <a:extLst>
            <a:ext uri="{FF2B5EF4-FFF2-40B4-BE49-F238E27FC236}">
              <a16:creationId xmlns:a16="http://schemas.microsoft.com/office/drawing/2014/main" id="{00000000-0008-0000-0300-000016480000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11</xdr:col>
      <xdr:colOff>0</xdr:colOff>
      <xdr:row>13</xdr:row>
      <xdr:rowOff>9525</xdr:rowOff>
    </xdr:from>
    <xdr:to>
      <xdr:col>11</xdr:col>
      <xdr:colOff>0</xdr:colOff>
      <xdr:row>13</xdr:row>
      <xdr:rowOff>152400</xdr:rowOff>
    </xdr:to>
    <xdr:sp macro="" textlink="">
      <xdr:nvSpPr>
        <xdr:cNvPr id="1534320" name="AutoShape 23">
          <a:extLst>
            <a:ext uri="{FF2B5EF4-FFF2-40B4-BE49-F238E27FC236}">
              <a16:creationId xmlns:a16="http://schemas.microsoft.com/office/drawing/2014/main" id="{00000000-0008-0000-0300-000070691700}"/>
            </a:ext>
          </a:extLst>
        </xdr:cNvPr>
        <xdr:cNvSpPr>
          <a:spLocks noChangeArrowheads="1"/>
        </xdr:cNvSpPr>
      </xdr:nvSpPr>
      <xdr:spPr bwMode="auto">
        <a:xfrm>
          <a:off x="5676900" y="260985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13</xdr:row>
      <xdr:rowOff>9525</xdr:rowOff>
    </xdr:from>
    <xdr:to>
      <xdr:col>18</xdr:col>
      <xdr:colOff>0</xdr:colOff>
      <xdr:row>13</xdr:row>
      <xdr:rowOff>152400</xdr:rowOff>
    </xdr:to>
    <xdr:sp macro="" textlink="">
      <xdr:nvSpPr>
        <xdr:cNvPr id="1534321" name="AutoShape 24">
          <a:extLst>
            <a:ext uri="{FF2B5EF4-FFF2-40B4-BE49-F238E27FC236}">
              <a16:creationId xmlns:a16="http://schemas.microsoft.com/office/drawing/2014/main" id="{00000000-0008-0000-0300-000071691700}"/>
            </a:ext>
          </a:extLst>
        </xdr:cNvPr>
        <xdr:cNvSpPr>
          <a:spLocks noChangeArrowheads="1"/>
        </xdr:cNvSpPr>
      </xdr:nvSpPr>
      <xdr:spPr bwMode="auto">
        <a:xfrm>
          <a:off x="8210550" y="2609850"/>
          <a:ext cx="0" cy="142875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534324" name="AutoShape 27">
          <a:extLst>
            <a:ext uri="{FF2B5EF4-FFF2-40B4-BE49-F238E27FC236}">
              <a16:creationId xmlns:a16="http://schemas.microsoft.com/office/drawing/2014/main" id="{00000000-0008-0000-0300-000074691700}"/>
            </a:ext>
          </a:extLst>
        </xdr:cNvPr>
        <xdr:cNvSpPr>
          <a:spLocks noChangeArrowheads="1"/>
        </xdr:cNvSpPr>
      </xdr:nvSpPr>
      <xdr:spPr bwMode="auto">
        <a:xfrm>
          <a:off x="567690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16</xdr:row>
      <xdr:rowOff>0</xdr:rowOff>
    </xdr:from>
    <xdr:to>
      <xdr:col>18</xdr:col>
      <xdr:colOff>0</xdr:colOff>
      <xdr:row>16</xdr:row>
      <xdr:rowOff>0</xdr:rowOff>
    </xdr:to>
    <xdr:sp macro="" textlink="">
      <xdr:nvSpPr>
        <xdr:cNvPr id="1534325" name="AutoShape 28">
          <a:extLst>
            <a:ext uri="{FF2B5EF4-FFF2-40B4-BE49-F238E27FC236}">
              <a16:creationId xmlns:a16="http://schemas.microsoft.com/office/drawing/2014/main" id="{00000000-0008-0000-0300-000075691700}"/>
            </a:ext>
          </a:extLst>
        </xdr:cNvPr>
        <xdr:cNvSpPr>
          <a:spLocks noChangeArrowheads="1"/>
        </xdr:cNvSpPr>
      </xdr:nvSpPr>
      <xdr:spPr bwMode="auto">
        <a:xfrm>
          <a:off x="821055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534326" name="AutoShape 29">
          <a:extLst>
            <a:ext uri="{FF2B5EF4-FFF2-40B4-BE49-F238E27FC236}">
              <a16:creationId xmlns:a16="http://schemas.microsoft.com/office/drawing/2014/main" id="{00000000-0008-0000-0300-000076691700}"/>
            </a:ext>
          </a:extLst>
        </xdr:cNvPr>
        <xdr:cNvSpPr>
          <a:spLocks noChangeArrowheads="1"/>
        </xdr:cNvSpPr>
      </xdr:nvSpPr>
      <xdr:spPr bwMode="auto">
        <a:xfrm>
          <a:off x="567690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16</xdr:row>
      <xdr:rowOff>0</xdr:rowOff>
    </xdr:from>
    <xdr:to>
      <xdr:col>18</xdr:col>
      <xdr:colOff>0</xdr:colOff>
      <xdr:row>16</xdr:row>
      <xdr:rowOff>0</xdr:rowOff>
    </xdr:to>
    <xdr:sp macro="" textlink="">
      <xdr:nvSpPr>
        <xdr:cNvPr id="1534327" name="AutoShape 30">
          <a:extLst>
            <a:ext uri="{FF2B5EF4-FFF2-40B4-BE49-F238E27FC236}">
              <a16:creationId xmlns:a16="http://schemas.microsoft.com/office/drawing/2014/main" id="{00000000-0008-0000-0300-000077691700}"/>
            </a:ext>
          </a:extLst>
        </xdr:cNvPr>
        <xdr:cNvSpPr>
          <a:spLocks noChangeArrowheads="1"/>
        </xdr:cNvSpPr>
      </xdr:nvSpPr>
      <xdr:spPr bwMode="auto">
        <a:xfrm>
          <a:off x="8210550" y="304800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6663" name="Picture 1" descr="Logo WKO-Bundesinnung Bau">
          <a:extLst>
            <a:ext uri="{FF2B5EF4-FFF2-40B4-BE49-F238E27FC236}">
              <a16:creationId xmlns:a16="http://schemas.microsoft.com/office/drawing/2014/main" id="{00000000-0008-0000-0400-0000174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39</xdr:row>
      <xdr:rowOff>19050</xdr:rowOff>
    </xdr:from>
    <xdr:to>
      <xdr:col>21</xdr:col>
      <xdr:colOff>161925</xdr:colOff>
      <xdr:row>55</xdr:row>
      <xdr:rowOff>47625</xdr:rowOff>
    </xdr:to>
    <xdr:graphicFrame macro="">
      <xdr:nvGraphicFramePr>
        <xdr:cNvPr id="154335" name="Diagramm 1">
          <a:extLst>
            <a:ext uri="{FF2B5EF4-FFF2-40B4-BE49-F238E27FC236}">
              <a16:creationId xmlns:a16="http://schemas.microsoft.com/office/drawing/2014/main" id="{00000000-0008-0000-0700-0000DF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56</xdr:row>
      <xdr:rowOff>66675</xdr:rowOff>
    </xdr:from>
    <xdr:to>
      <xdr:col>21</xdr:col>
      <xdr:colOff>161925</xdr:colOff>
      <xdr:row>72</xdr:row>
      <xdr:rowOff>76200</xdr:rowOff>
    </xdr:to>
    <xdr:graphicFrame macro="">
      <xdr:nvGraphicFramePr>
        <xdr:cNvPr id="154336" name="Diagramm 2">
          <a:extLst>
            <a:ext uri="{FF2B5EF4-FFF2-40B4-BE49-F238E27FC236}">
              <a16:creationId xmlns:a16="http://schemas.microsoft.com/office/drawing/2014/main" id="{00000000-0008-0000-0700-0000E0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73</xdr:row>
      <xdr:rowOff>85725</xdr:rowOff>
    </xdr:from>
    <xdr:to>
      <xdr:col>21</xdr:col>
      <xdr:colOff>161925</xdr:colOff>
      <xdr:row>89</xdr:row>
      <xdr:rowOff>104775</xdr:rowOff>
    </xdr:to>
    <xdr:graphicFrame macro="">
      <xdr:nvGraphicFramePr>
        <xdr:cNvPr id="154337" name="Diagramm 5">
          <a:extLst>
            <a:ext uri="{FF2B5EF4-FFF2-40B4-BE49-F238E27FC236}">
              <a16:creationId xmlns:a16="http://schemas.microsoft.com/office/drawing/2014/main" id="{00000000-0008-0000-0700-0000E15A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35</xdr:row>
      <xdr:rowOff>156882</xdr:rowOff>
    </xdr:from>
    <xdr:to>
      <xdr:col>10</xdr:col>
      <xdr:colOff>0</xdr:colOff>
      <xdr:row>37</xdr:row>
      <xdr:rowOff>19050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6366062" y="6577853"/>
          <a:ext cx="603997" cy="27678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45</xdr:row>
      <xdr:rowOff>161925</xdr:rowOff>
    </xdr:from>
    <xdr:to>
      <xdr:col>10</xdr:col>
      <xdr:colOff>0</xdr:colOff>
      <xdr:row>47</xdr:row>
      <xdr:rowOff>28575</xdr:rowOff>
    </xdr:to>
    <xdr:sp macro="" textlink="">
      <xdr:nvSpPr>
        <xdr:cNvPr id="12" name="Abgerundetes Rechteck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6353175" y="8201025"/>
          <a:ext cx="600075" cy="27622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65209</xdr:colOff>
      <xdr:row>57</xdr:row>
      <xdr:rowOff>154599</xdr:rowOff>
    </xdr:from>
    <xdr:to>
      <xdr:col>6</xdr:col>
      <xdr:colOff>627184</xdr:colOff>
      <xdr:row>59</xdr:row>
      <xdr:rowOff>11207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119062" y="11214805"/>
          <a:ext cx="561975" cy="237608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67407</xdr:colOff>
      <xdr:row>49</xdr:row>
      <xdr:rowOff>166322</xdr:rowOff>
    </xdr:from>
    <xdr:to>
      <xdr:col>6</xdr:col>
      <xdr:colOff>619857</xdr:colOff>
      <xdr:row>51</xdr:row>
      <xdr:rowOff>28576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5096607" y="9386522"/>
          <a:ext cx="552450" cy="22420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41</xdr:row>
      <xdr:rowOff>160244</xdr:rowOff>
    </xdr:from>
    <xdr:to>
      <xdr:col>6</xdr:col>
      <xdr:colOff>618564</xdr:colOff>
      <xdr:row>43</xdr:row>
      <xdr:rowOff>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5110442" y="7668185"/>
          <a:ext cx="561975" cy="22075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53</xdr:row>
      <xdr:rowOff>142875</xdr:rowOff>
    </xdr:from>
    <xdr:to>
      <xdr:col>10</xdr:col>
      <xdr:colOff>0</xdr:colOff>
      <xdr:row>55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25</xdr:row>
      <xdr:rowOff>168089</xdr:rowOff>
    </xdr:from>
    <xdr:to>
      <xdr:col>10</xdr:col>
      <xdr:colOff>0</xdr:colOff>
      <xdr:row>27</xdr:row>
      <xdr:rowOff>19050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6366062" y="4616824"/>
          <a:ext cx="603997" cy="26557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31</xdr:row>
      <xdr:rowOff>171450</xdr:rowOff>
    </xdr:from>
    <xdr:to>
      <xdr:col>6</xdr:col>
      <xdr:colOff>618564</xdr:colOff>
      <xdr:row>33</xdr:row>
      <xdr:rowOff>0</xdr:rowOff>
    </xdr:to>
    <xdr:sp macro="" textlink="">
      <xdr:nvSpPr>
        <xdr:cNvPr id="19" name="Abgerundetes Rechteck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/>
      </xdr:nvSpPr>
      <xdr:spPr>
        <a:xfrm>
          <a:off x="5099236" y="5158068"/>
          <a:ext cx="561975" cy="19834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161925</xdr:rowOff>
    </xdr:from>
    <xdr:to>
      <xdr:col>10</xdr:col>
      <xdr:colOff>0</xdr:colOff>
      <xdr:row>18</xdr:row>
      <xdr:rowOff>19050</xdr:rowOff>
    </xdr:to>
    <xdr:sp macro="" textlink="">
      <xdr:nvSpPr>
        <xdr:cNvPr id="20" name="Abgerundetes Rechteck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6366062" y="2929778"/>
          <a:ext cx="603997" cy="260537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6</xdr:col>
      <xdr:colOff>56589</xdr:colOff>
      <xdr:row>20</xdr:row>
      <xdr:rowOff>171450</xdr:rowOff>
    </xdr:from>
    <xdr:to>
      <xdr:col>6</xdr:col>
      <xdr:colOff>618564</xdr:colOff>
      <xdr:row>22</xdr:row>
      <xdr:rowOff>0</xdr:rowOff>
    </xdr:to>
    <xdr:sp macro="" textlink="">
      <xdr:nvSpPr>
        <xdr:cNvPr id="21" name="Abgerundetes Rechteck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5099236" y="3510803"/>
          <a:ext cx="561975" cy="231962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tabSelected="1" zoomScaleNormal="100" workbookViewId="0"/>
  </sheetViews>
  <sheetFormatPr baseColWidth="10" defaultRowHeight="13.2" x14ac:dyDescent="0.25"/>
  <cols>
    <col min="1" max="1" width="21.44140625" customWidth="1"/>
    <col min="3" max="3" width="3.6640625" customWidth="1"/>
  </cols>
  <sheetData>
    <row r="1" spans="1:3" ht="17.399999999999999" x14ac:dyDescent="0.3">
      <c r="A1" s="307" t="s">
        <v>197</v>
      </c>
    </row>
    <row r="3" spans="1:3" ht="18" customHeight="1" x14ac:dyDescent="0.25">
      <c r="A3" s="230" t="s">
        <v>195</v>
      </c>
      <c r="B3" s="308"/>
      <c r="C3" s="309" t="s">
        <v>188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zoomScaleNormal="100" workbookViewId="0"/>
  </sheetViews>
  <sheetFormatPr baseColWidth="10" defaultRowHeight="13.2" x14ac:dyDescent="0.25"/>
  <cols>
    <col min="1" max="1" width="25.6640625" customWidth="1"/>
    <col min="2" max="2" width="16.88671875" customWidth="1"/>
    <col min="3" max="3" width="13.33203125" customWidth="1"/>
    <col min="4" max="4" width="14.88671875" customWidth="1"/>
  </cols>
  <sheetData>
    <row r="1" spans="1:6" ht="17.399999999999999" x14ac:dyDescent="0.3">
      <c r="A1" s="71" t="s">
        <v>196</v>
      </c>
    </row>
    <row r="3" spans="1:6" s="5" customFormat="1" ht="24" customHeight="1" x14ac:dyDescent="0.25">
      <c r="A3" s="325" t="s">
        <v>182</v>
      </c>
      <c r="B3" s="336"/>
      <c r="C3" s="336"/>
      <c r="D3" s="336"/>
      <c r="E3" s="336"/>
      <c r="F3" s="336"/>
    </row>
    <row r="4" spans="1:6" s="5" customFormat="1" ht="20.100000000000001" customHeight="1" x14ac:dyDescent="0.25">
      <c r="A4" s="230" t="s">
        <v>62</v>
      </c>
      <c r="B4" s="337"/>
      <c r="C4" s="337"/>
      <c r="D4" s="337"/>
      <c r="E4" s="337"/>
      <c r="F4" s="337"/>
    </row>
    <row r="5" spans="1:6" s="5" customFormat="1" ht="20.100000000000001" customHeight="1" x14ac:dyDescent="0.25">
      <c r="A5" s="328" t="s">
        <v>184</v>
      </c>
      <c r="B5" s="329"/>
      <c r="C5" s="341" t="s">
        <v>147</v>
      </c>
      <c r="D5" s="342"/>
      <c r="E5" s="342"/>
      <c r="F5" s="343"/>
    </row>
    <row r="6" spans="1:6" s="5" customFormat="1" ht="20.100000000000001" customHeight="1" x14ac:dyDescent="0.25">
      <c r="A6" s="323" t="s">
        <v>233</v>
      </c>
      <c r="B6" s="322"/>
      <c r="C6" s="323"/>
      <c r="D6" s="323"/>
      <c r="E6" s="322"/>
      <c r="F6" s="323"/>
    </row>
    <row r="7" spans="1:6" s="5" customFormat="1" ht="20.100000000000001" customHeight="1" x14ac:dyDescent="0.25">
      <c r="A7" s="230" t="s">
        <v>185</v>
      </c>
      <c r="B7" s="322"/>
      <c r="C7" s="323"/>
      <c r="D7" s="230" t="s">
        <v>185</v>
      </c>
      <c r="E7" s="322"/>
      <c r="F7" s="323"/>
    </row>
    <row r="8" spans="1:6" s="5" customFormat="1" ht="20.100000000000001" customHeight="1" x14ac:dyDescent="0.25">
      <c r="A8" s="230" t="s">
        <v>100</v>
      </c>
      <c r="B8" s="324">
        <f>B6*B7</f>
        <v>0</v>
      </c>
      <c r="C8" s="338" t="s">
        <v>183</v>
      </c>
      <c r="D8" s="339"/>
      <c r="E8" s="339"/>
      <c r="F8" s="340"/>
    </row>
  </sheetData>
  <mergeCells count="4">
    <mergeCell ref="B3:F3"/>
    <mergeCell ref="B4:F4"/>
    <mergeCell ref="C8:F8"/>
    <mergeCell ref="C5:F5"/>
  </mergeCell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7"/>
  <sheetViews>
    <sheetView zoomScaleNormal="100" zoomScaleSheetLayoutView="85" workbookViewId="0"/>
  </sheetViews>
  <sheetFormatPr baseColWidth="10" defaultColWidth="11.44140625" defaultRowHeight="15" x14ac:dyDescent="0.25"/>
  <cols>
    <col min="1" max="1" width="7.5546875" style="43" customWidth="1"/>
    <col min="2" max="2" width="34.109375" style="43" customWidth="1"/>
    <col min="3" max="3" width="1" style="43" customWidth="1"/>
    <col min="4" max="4" width="11" style="43" customWidth="1"/>
    <col min="5" max="5" width="8.5546875" style="43" customWidth="1"/>
    <col min="6" max="6" width="14.44140625" style="43" customWidth="1"/>
    <col min="7" max="7" width="0.88671875" style="43" customWidth="1"/>
    <col min="8" max="8" width="23.5546875" style="43" customWidth="1"/>
    <col min="9" max="9" width="8.5546875" style="43" customWidth="1"/>
    <col min="10" max="16384" width="11.44140625" style="43"/>
  </cols>
  <sheetData>
    <row r="1" spans="1:15" ht="17.399999999999999" x14ac:dyDescent="0.3">
      <c r="A1" s="71" t="s">
        <v>218</v>
      </c>
      <c r="B1" s="42"/>
      <c r="C1" s="42"/>
      <c r="D1" s="42"/>
      <c r="E1" s="42"/>
      <c r="F1" s="42"/>
      <c r="G1" s="42"/>
      <c r="H1" s="42"/>
      <c r="I1" s="42"/>
    </row>
    <row r="2" spans="1:15" ht="8.25" customHeight="1" x14ac:dyDescent="0.25">
      <c r="A2" s="42"/>
      <c r="B2" s="42"/>
      <c r="C2" s="42"/>
      <c r="D2" s="42"/>
      <c r="E2" s="42"/>
      <c r="F2" s="42"/>
      <c r="G2" s="42"/>
      <c r="H2" s="42"/>
      <c r="I2" s="42"/>
    </row>
    <row r="3" spans="1:15" s="34" customFormat="1" ht="15.6" x14ac:dyDescent="0.3">
      <c r="A3" s="33" t="s">
        <v>61</v>
      </c>
      <c r="B3" s="33"/>
      <c r="C3" s="33"/>
      <c r="D3" s="344"/>
      <c r="E3" s="344"/>
      <c r="F3" s="344"/>
      <c r="G3" s="344"/>
      <c r="H3" s="344"/>
      <c r="I3" s="344"/>
    </row>
    <row r="4" spans="1:15" s="34" customFormat="1" ht="15.6" x14ac:dyDescent="0.3">
      <c r="A4" s="33" t="s">
        <v>62</v>
      </c>
      <c r="B4" s="33"/>
      <c r="C4" s="33"/>
      <c r="D4" s="344"/>
      <c r="E4" s="344"/>
      <c r="F4" s="344"/>
      <c r="G4" s="344"/>
      <c r="H4" s="344"/>
      <c r="I4" s="344"/>
      <c r="K4" s="85"/>
      <c r="L4" s="85"/>
      <c r="M4" s="85"/>
      <c r="N4" s="85"/>
      <c r="O4" s="85"/>
    </row>
    <row r="5" spans="1:15" s="34" customFormat="1" ht="8.25" customHeight="1" x14ac:dyDescent="0.3">
      <c r="A5" s="33"/>
      <c r="B5" s="33"/>
      <c r="C5" s="33"/>
      <c r="D5" s="33"/>
      <c r="E5" s="33"/>
      <c r="F5" s="33"/>
      <c r="G5" s="42"/>
      <c r="H5" s="42"/>
      <c r="I5" s="33"/>
      <c r="K5" s="85"/>
      <c r="L5" s="85"/>
      <c r="M5" s="85"/>
      <c r="N5" s="85"/>
      <c r="O5" s="85"/>
    </row>
    <row r="6" spans="1:15" s="34" customFormat="1" ht="16.2" thickBot="1" x14ac:dyDescent="0.35">
      <c r="A6" s="33"/>
      <c r="B6" s="33"/>
      <c r="C6" s="33"/>
      <c r="D6" s="345" t="s">
        <v>102</v>
      </c>
      <c r="E6" s="345"/>
      <c r="F6" s="345"/>
      <c r="G6" s="50"/>
      <c r="H6" s="345" t="s">
        <v>103</v>
      </c>
      <c r="I6" s="345"/>
      <c r="K6" s="85"/>
      <c r="L6" s="85"/>
      <c r="M6" s="85"/>
      <c r="N6" s="85"/>
      <c r="O6" s="85"/>
    </row>
    <row r="7" spans="1:15" s="1" customFormat="1" ht="28.2" thickBot="1" x14ac:dyDescent="0.3">
      <c r="A7" s="67" t="s">
        <v>65</v>
      </c>
      <c r="B7" s="69" t="s">
        <v>66</v>
      </c>
      <c r="C7" s="50"/>
      <c r="D7" s="105" t="s">
        <v>104</v>
      </c>
      <c r="E7" s="68" t="s">
        <v>105</v>
      </c>
      <c r="F7" s="69" t="s">
        <v>75</v>
      </c>
      <c r="G7" s="76"/>
      <c r="H7" s="67" t="s">
        <v>119</v>
      </c>
      <c r="I7" s="69" t="s">
        <v>105</v>
      </c>
      <c r="K7" s="85"/>
      <c r="L7" s="85"/>
      <c r="M7" s="85"/>
      <c r="N7" s="85"/>
      <c r="O7" s="85"/>
    </row>
    <row r="8" spans="1:15" s="52" customFormat="1" ht="8.25" customHeight="1" thickBot="1" x14ac:dyDescent="0.3">
      <c r="A8" s="53"/>
      <c r="B8" s="53"/>
      <c r="C8" s="53"/>
      <c r="D8" s="53"/>
      <c r="E8" s="53"/>
      <c r="F8" s="53"/>
      <c r="G8" s="53"/>
      <c r="H8" s="53"/>
      <c r="I8" s="53"/>
      <c r="K8" s="85"/>
      <c r="L8" s="85"/>
      <c r="M8" s="85"/>
      <c r="N8" s="85"/>
      <c r="O8" s="85"/>
    </row>
    <row r="9" spans="1:15" s="85" customFormat="1" ht="19.5" customHeight="1" thickBot="1" x14ac:dyDescent="0.3">
      <c r="A9" s="63" t="s">
        <v>95</v>
      </c>
      <c r="B9" s="64"/>
      <c r="C9" s="86"/>
      <c r="D9" s="90" t="s">
        <v>106</v>
      </c>
      <c r="E9" s="91"/>
      <c r="F9" s="92"/>
      <c r="G9" s="86"/>
      <c r="H9" s="121"/>
      <c r="I9" s="64"/>
    </row>
    <row r="10" spans="1:15" s="52" customFormat="1" ht="7.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</row>
    <row r="11" spans="1:15" s="52" customFormat="1" ht="30.75" customHeight="1" x14ac:dyDescent="0.25">
      <c r="A11" s="72" t="s">
        <v>247</v>
      </c>
      <c r="B11" s="73" t="s">
        <v>246</v>
      </c>
      <c r="C11" s="74"/>
      <c r="D11" s="75"/>
      <c r="E11" s="77"/>
      <c r="F11" s="258"/>
      <c r="G11" s="76"/>
      <c r="H11" s="259"/>
      <c r="I11" s="77"/>
    </row>
    <row r="12" spans="1:15" s="52" customFormat="1" ht="30.75" hidden="1" customHeight="1" x14ac:dyDescent="0.25">
      <c r="A12" s="82"/>
      <c r="B12" s="83" t="s">
        <v>74</v>
      </c>
      <c r="C12" s="80"/>
      <c r="D12" s="75"/>
      <c r="E12" s="77"/>
      <c r="F12" s="258"/>
      <c r="G12" s="76"/>
      <c r="H12" s="261"/>
      <c r="I12" s="77"/>
    </row>
    <row r="13" spans="1:15" s="52" customFormat="1" ht="8.25" customHeight="1" thickBot="1" x14ac:dyDescent="0.3">
      <c r="A13" s="53"/>
      <c r="B13" s="53"/>
      <c r="C13" s="53"/>
      <c r="D13" s="53"/>
      <c r="E13" s="53"/>
      <c r="F13" s="53"/>
      <c r="G13" s="53"/>
      <c r="H13" s="53"/>
      <c r="I13" s="53"/>
    </row>
    <row r="14" spans="1:15" s="85" customFormat="1" ht="19.5" customHeight="1" thickBot="1" x14ac:dyDescent="0.3">
      <c r="A14" s="63" t="s">
        <v>96</v>
      </c>
      <c r="B14" s="64"/>
      <c r="C14" s="86"/>
      <c r="D14" s="90" t="str">
        <f>D9</f>
        <v>Dauer d. Phase [Mo]</v>
      </c>
      <c r="E14" s="91"/>
      <c r="F14" s="92"/>
      <c r="G14" s="86"/>
      <c r="H14" s="121"/>
      <c r="I14" s="64"/>
      <c r="K14" s="52"/>
      <c r="L14" s="52"/>
      <c r="M14" s="52"/>
      <c r="N14" s="52"/>
      <c r="O14" s="52"/>
    </row>
    <row r="15" spans="1:15" s="52" customFormat="1" ht="7.5" customHeight="1" x14ac:dyDescent="0.25">
      <c r="A15" s="53"/>
      <c r="B15" s="53"/>
      <c r="C15" s="53"/>
      <c r="D15" s="53"/>
      <c r="E15" s="53"/>
      <c r="F15" s="53"/>
      <c r="G15" s="53"/>
      <c r="H15" s="53"/>
      <c r="I15" s="53"/>
    </row>
    <row r="16" spans="1:15" s="52" customFormat="1" ht="30.75" customHeight="1" x14ac:dyDescent="0.25">
      <c r="A16" s="78" t="s">
        <v>248</v>
      </c>
      <c r="B16" s="73" t="s">
        <v>263</v>
      </c>
      <c r="C16" s="74"/>
      <c r="D16" s="75"/>
      <c r="E16" s="77"/>
      <c r="F16" s="258"/>
      <c r="G16" s="76"/>
      <c r="H16" s="259"/>
      <c r="I16" s="77"/>
    </row>
    <row r="17" spans="1:9" s="52" customFormat="1" ht="30.75" customHeight="1" x14ac:dyDescent="0.25">
      <c r="A17" s="78" t="s">
        <v>249</v>
      </c>
      <c r="B17" s="73" t="s">
        <v>264</v>
      </c>
      <c r="C17" s="74"/>
      <c r="D17" s="75"/>
      <c r="E17" s="77"/>
      <c r="F17" s="258"/>
      <c r="G17" s="76"/>
      <c r="H17" s="261"/>
      <c r="I17" s="79"/>
    </row>
    <row r="18" spans="1:9" s="52" customFormat="1" ht="30.75" customHeight="1" x14ac:dyDescent="0.25">
      <c r="A18" s="78" t="s">
        <v>250</v>
      </c>
      <c r="B18" s="73" t="s">
        <v>251</v>
      </c>
      <c r="C18" s="80"/>
      <c r="D18" s="75"/>
      <c r="E18" s="77"/>
      <c r="F18" s="258"/>
      <c r="G18" s="76"/>
      <c r="H18" s="261"/>
      <c r="I18" s="79"/>
    </row>
    <row r="19" spans="1:9" s="52" customFormat="1" ht="30.75" hidden="1" customHeight="1" x14ac:dyDescent="0.25">
      <c r="A19" s="82"/>
      <c r="B19" s="83" t="s">
        <v>74</v>
      </c>
      <c r="C19" s="80"/>
      <c r="D19" s="75"/>
      <c r="E19" s="77"/>
      <c r="F19" s="258"/>
      <c r="G19" s="76"/>
      <c r="H19" s="261"/>
      <c r="I19" s="77"/>
    </row>
    <row r="20" spans="1:9" s="52" customFormat="1" ht="8.25" customHeight="1" thickBot="1" x14ac:dyDescent="0.3">
      <c r="A20" s="53"/>
      <c r="B20" s="53"/>
      <c r="C20" s="53"/>
      <c r="D20" s="53"/>
      <c r="E20" s="53"/>
      <c r="F20" s="53"/>
      <c r="G20" s="53"/>
      <c r="H20" s="53"/>
      <c r="I20" s="53"/>
    </row>
    <row r="21" spans="1:9" s="85" customFormat="1" ht="19.5" customHeight="1" thickBot="1" x14ac:dyDescent="0.3">
      <c r="A21" s="63" t="s">
        <v>82</v>
      </c>
      <c r="B21" s="64"/>
      <c r="C21" s="86"/>
      <c r="D21" s="90" t="str">
        <f>D9</f>
        <v>Dauer d. Phase [Mo]</v>
      </c>
      <c r="E21" s="91"/>
      <c r="F21" s="92"/>
      <c r="G21" s="86"/>
      <c r="H21" s="121"/>
      <c r="I21" s="64"/>
    </row>
    <row r="22" spans="1:9" s="52" customFormat="1" ht="7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</row>
    <row r="23" spans="1:9" s="52" customFormat="1" ht="30.75" customHeight="1" x14ac:dyDescent="0.25">
      <c r="A23" s="78" t="s">
        <v>252</v>
      </c>
      <c r="B23" s="73" t="s">
        <v>266</v>
      </c>
      <c r="C23" s="80"/>
      <c r="D23" s="75"/>
      <c r="E23" s="77"/>
      <c r="F23" s="258"/>
      <c r="G23" s="76"/>
      <c r="H23" s="259"/>
      <c r="I23" s="77"/>
    </row>
    <row r="24" spans="1:9" s="52" customFormat="1" ht="30.75" customHeight="1" x14ac:dyDescent="0.25">
      <c r="A24" s="78" t="s">
        <v>255</v>
      </c>
      <c r="B24" s="73" t="s">
        <v>267</v>
      </c>
      <c r="C24" s="80"/>
      <c r="D24" s="75"/>
      <c r="E24" s="77"/>
      <c r="F24" s="258"/>
      <c r="G24" s="76"/>
      <c r="H24" s="259"/>
      <c r="I24" s="77"/>
    </row>
    <row r="25" spans="1:9" s="52" customFormat="1" ht="30.75" customHeight="1" x14ac:dyDescent="0.25">
      <c r="A25" s="78" t="s">
        <v>256</v>
      </c>
      <c r="B25" s="83" t="s">
        <v>268</v>
      </c>
      <c r="C25" s="80"/>
      <c r="D25" s="75"/>
      <c r="E25" s="77"/>
      <c r="F25" s="258"/>
      <c r="G25" s="76"/>
      <c r="H25" s="261"/>
      <c r="I25" s="79"/>
    </row>
    <row r="26" spans="1:9" s="52" customFormat="1" ht="8.25" customHeight="1" thickBot="1" x14ac:dyDescent="0.3">
      <c r="A26" s="53"/>
      <c r="B26" s="53"/>
      <c r="C26" s="53"/>
      <c r="D26" s="53"/>
      <c r="E26" s="53"/>
      <c r="F26" s="53"/>
      <c r="G26" s="53"/>
      <c r="H26" s="53"/>
      <c r="I26" s="53"/>
    </row>
    <row r="27" spans="1:9" s="85" customFormat="1" ht="19.5" customHeight="1" thickBot="1" x14ac:dyDescent="0.3">
      <c r="A27" s="63" t="s">
        <v>83</v>
      </c>
      <c r="B27" s="64"/>
      <c r="C27" s="86"/>
      <c r="D27" s="90" t="str">
        <f>D9</f>
        <v>Dauer d. Phase [Mo]</v>
      </c>
      <c r="E27" s="91"/>
      <c r="F27" s="92"/>
      <c r="G27" s="86"/>
      <c r="H27" s="121"/>
      <c r="I27" s="64"/>
    </row>
    <row r="28" spans="1:9" s="52" customFormat="1" ht="7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</row>
    <row r="29" spans="1:9" s="52" customFormat="1" ht="30.75" customHeight="1" x14ac:dyDescent="0.25">
      <c r="A29" s="81" t="s">
        <v>258</v>
      </c>
      <c r="B29" s="58" t="s">
        <v>257</v>
      </c>
      <c r="C29" s="80"/>
      <c r="D29" s="75"/>
      <c r="E29" s="77"/>
      <c r="F29" s="258"/>
      <c r="G29" s="76"/>
      <c r="H29" s="259"/>
      <c r="I29" s="77"/>
    </row>
    <row r="30" spans="1:9" s="52" customFormat="1" ht="30.75" customHeight="1" x14ac:dyDescent="0.25">
      <c r="A30" s="82" t="s">
        <v>260</v>
      </c>
      <c r="B30" s="83" t="s">
        <v>259</v>
      </c>
      <c r="C30" s="80"/>
      <c r="D30" s="75"/>
      <c r="E30" s="77"/>
      <c r="F30" s="258"/>
      <c r="G30" s="76"/>
      <c r="H30" s="261"/>
      <c r="I30" s="77"/>
    </row>
    <row r="31" spans="1:9" s="1" customFormat="1" ht="8.25" customHeight="1" thickBot="1" x14ac:dyDescent="0.3">
      <c r="A31" s="50"/>
      <c r="B31" s="50"/>
      <c r="C31" s="50"/>
      <c r="D31" s="50"/>
      <c r="E31" s="50"/>
      <c r="F31" s="50"/>
      <c r="G31" s="50"/>
      <c r="H31" s="231"/>
      <c r="I31" s="50"/>
    </row>
    <row r="32" spans="1:9" s="85" customFormat="1" ht="19.5" customHeight="1" thickBot="1" x14ac:dyDescent="0.3">
      <c r="A32" s="63" t="s">
        <v>157</v>
      </c>
      <c r="B32" s="64"/>
      <c r="C32" s="86"/>
      <c r="D32" s="90" t="str">
        <f>D9</f>
        <v>Dauer d. Phase [Mo]</v>
      </c>
      <c r="E32" s="91"/>
      <c r="F32" s="92"/>
      <c r="G32" s="86"/>
      <c r="H32" s="121"/>
      <c r="I32" s="64"/>
    </row>
    <row r="33" spans="1:9" s="52" customFormat="1" ht="7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</row>
    <row r="34" spans="1:9" s="52" customFormat="1" ht="30.75" customHeight="1" x14ac:dyDescent="0.25">
      <c r="A34" s="82" t="s">
        <v>262</v>
      </c>
      <c r="B34" s="83" t="s">
        <v>261</v>
      </c>
      <c r="C34" s="80"/>
      <c r="D34" s="75"/>
      <c r="E34" s="77"/>
      <c r="F34" s="258"/>
      <c r="G34" s="76"/>
      <c r="H34" s="259"/>
      <c r="I34" s="77"/>
    </row>
    <row r="35" spans="1:9" s="52" customFormat="1" ht="30.75" hidden="1" customHeight="1" x14ac:dyDescent="0.25">
      <c r="A35" s="82"/>
      <c r="B35" s="83" t="s">
        <v>74</v>
      </c>
      <c r="C35" s="80"/>
      <c r="D35" s="75"/>
      <c r="E35" s="77"/>
      <c r="F35" s="258"/>
      <c r="G35" s="76"/>
      <c r="H35" s="259"/>
      <c r="I35" s="77"/>
    </row>
    <row r="36" spans="1:9" s="1" customFormat="1" ht="8.25" customHeight="1" thickBot="1" x14ac:dyDescent="0.3">
      <c r="A36" s="50"/>
      <c r="B36" s="50"/>
      <c r="C36" s="50"/>
      <c r="D36" s="50"/>
      <c r="E36" s="50"/>
      <c r="F36" s="50"/>
      <c r="G36" s="50"/>
      <c r="H36" s="231"/>
      <c r="I36" s="50"/>
    </row>
    <row r="37" spans="1:9" ht="16.2" thickBot="1" x14ac:dyDescent="0.35">
      <c r="A37" s="232" t="s">
        <v>186</v>
      </c>
      <c r="B37" s="233"/>
      <c r="D37" s="50"/>
      <c r="E37" s="50"/>
      <c r="F37" s="260"/>
      <c r="G37" s="50"/>
      <c r="H37" s="231"/>
      <c r="I37" s="50"/>
    </row>
  </sheetData>
  <mergeCells count="4">
    <mergeCell ref="D3:I3"/>
    <mergeCell ref="D4:I4"/>
    <mergeCell ref="D6:F6"/>
    <mergeCell ref="H6:I6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von Planungsleistungen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8"/>
  <sheetViews>
    <sheetView showGridLines="0" zoomScaleNormal="100" zoomScaleSheetLayoutView="115" workbookViewId="0"/>
  </sheetViews>
  <sheetFormatPr baseColWidth="10" defaultColWidth="11.5546875" defaultRowHeight="13.2" x14ac:dyDescent="0.25"/>
  <cols>
    <col min="1" max="1" width="8" style="123" customWidth="1"/>
    <col min="2" max="2" width="31.6640625" style="123" customWidth="1"/>
    <col min="3" max="3" width="1.88671875" style="123" customWidth="1"/>
    <col min="4" max="4" width="9.44140625" style="123" customWidth="1"/>
    <col min="5" max="10" width="5.44140625" style="123" customWidth="1"/>
    <col min="11" max="18" width="5.44140625" style="124" customWidth="1"/>
    <col min="19" max="19" width="8" style="124" customWidth="1"/>
    <col min="20" max="16384" width="11.5546875" style="123"/>
  </cols>
  <sheetData>
    <row r="1" spans="1:19" ht="37.950000000000003" customHeight="1" thickBot="1" x14ac:dyDescent="0.3"/>
    <row r="2" spans="1:19" ht="46.95" customHeight="1" thickBot="1" x14ac:dyDescent="0.3">
      <c r="A2" s="346" t="s">
        <v>219</v>
      </c>
      <c r="B2" s="347"/>
      <c r="D2" s="137" t="s">
        <v>140</v>
      </c>
      <c r="E2" s="348" t="s">
        <v>141</v>
      </c>
      <c r="F2" s="348"/>
      <c r="G2" s="348"/>
      <c r="H2" s="348" t="s">
        <v>148</v>
      </c>
      <c r="I2" s="348"/>
      <c r="J2" s="348"/>
      <c r="K2" s="348"/>
      <c r="L2" s="348" t="s">
        <v>142</v>
      </c>
      <c r="M2" s="348"/>
      <c r="N2" s="348"/>
      <c r="O2" s="348"/>
      <c r="P2" s="348"/>
      <c r="Q2" s="348"/>
      <c r="R2" s="348"/>
      <c r="S2" s="137" t="s">
        <v>143</v>
      </c>
    </row>
    <row r="3" spans="1:19" ht="6" customHeight="1" x14ac:dyDescent="0.25"/>
    <row r="4" spans="1:19" x14ac:dyDescent="0.25">
      <c r="B4" s="125" t="s">
        <v>144</v>
      </c>
      <c r="D4" s="125">
        <v>1</v>
      </c>
      <c r="E4" s="125">
        <v>2</v>
      </c>
      <c r="F4" s="125">
        <v>3</v>
      </c>
      <c r="G4" s="125">
        <v>4</v>
      </c>
      <c r="H4" s="125">
        <v>5</v>
      </c>
      <c r="I4" s="125">
        <v>6</v>
      </c>
      <c r="J4" s="125">
        <v>7</v>
      </c>
      <c r="K4" s="125">
        <v>8</v>
      </c>
      <c r="L4" s="125">
        <v>9</v>
      </c>
      <c r="M4" s="125">
        <v>10</v>
      </c>
      <c r="N4" s="125">
        <v>11</v>
      </c>
      <c r="O4" s="125">
        <v>12</v>
      </c>
      <c r="P4" s="125">
        <v>13</v>
      </c>
      <c r="Q4" s="125">
        <v>14</v>
      </c>
      <c r="R4" s="125">
        <v>15</v>
      </c>
      <c r="S4" s="125">
        <v>16</v>
      </c>
    </row>
    <row r="5" spans="1:19" x14ac:dyDescent="0.25">
      <c r="A5" s="335" t="s">
        <v>269</v>
      </c>
      <c r="B5" s="126" t="s">
        <v>246</v>
      </c>
      <c r="D5" s="127"/>
      <c r="E5" s="128"/>
      <c r="F5" s="129"/>
      <c r="G5" s="130"/>
      <c r="H5" s="131"/>
      <c r="I5" s="129"/>
      <c r="J5" s="129"/>
      <c r="K5" s="129"/>
      <c r="L5" s="128"/>
      <c r="M5" s="128"/>
      <c r="N5" s="128"/>
      <c r="O5" s="128"/>
      <c r="P5" s="128"/>
      <c r="Q5" s="128"/>
      <c r="R5" s="128"/>
      <c r="S5" s="129"/>
    </row>
    <row r="6" spans="1:19" x14ac:dyDescent="0.25">
      <c r="A6" s="335" t="s">
        <v>270</v>
      </c>
      <c r="B6" s="126" t="s">
        <v>263</v>
      </c>
      <c r="D6" s="129"/>
      <c r="E6" s="132"/>
      <c r="F6" s="129"/>
      <c r="G6" s="130"/>
      <c r="H6" s="131"/>
      <c r="I6" s="129"/>
      <c r="J6" s="129"/>
      <c r="K6" s="129"/>
      <c r="L6" s="128"/>
      <c r="M6" s="128"/>
      <c r="N6" s="128"/>
      <c r="O6" s="128"/>
      <c r="P6" s="128"/>
      <c r="Q6" s="128"/>
      <c r="R6" s="128"/>
      <c r="S6" s="129"/>
    </row>
    <row r="7" spans="1:19" x14ac:dyDescent="0.25">
      <c r="A7" s="335" t="s">
        <v>271</v>
      </c>
      <c r="B7" s="126" t="s">
        <v>264</v>
      </c>
      <c r="D7" s="129"/>
      <c r="E7" s="128"/>
      <c r="F7" s="127"/>
      <c r="G7" s="130"/>
      <c r="H7" s="131"/>
      <c r="I7" s="129"/>
      <c r="J7" s="129"/>
      <c r="K7" s="129"/>
      <c r="L7" s="128"/>
      <c r="M7" s="128"/>
      <c r="N7" s="128"/>
      <c r="O7" s="128"/>
      <c r="P7" s="128"/>
      <c r="Q7" s="128"/>
      <c r="R7" s="128"/>
      <c r="S7" s="129"/>
    </row>
    <row r="8" spans="1:19" x14ac:dyDescent="0.25">
      <c r="A8" s="335" t="s">
        <v>272</v>
      </c>
      <c r="B8" s="126" t="s">
        <v>251</v>
      </c>
      <c r="D8" s="129"/>
      <c r="E8" s="128"/>
      <c r="F8" s="133"/>
      <c r="G8" s="133"/>
      <c r="H8" s="131"/>
      <c r="I8" s="129"/>
      <c r="J8" s="129"/>
      <c r="K8" s="129"/>
      <c r="L8" s="134"/>
      <c r="M8" s="134"/>
      <c r="N8" s="134"/>
      <c r="O8" s="134"/>
      <c r="P8" s="134"/>
      <c r="Q8" s="134"/>
      <c r="R8" s="134"/>
      <c r="S8" s="129"/>
    </row>
    <row r="9" spans="1:19" x14ac:dyDescent="0.25">
      <c r="A9" s="335" t="s">
        <v>252</v>
      </c>
      <c r="B9" s="126" t="s">
        <v>266</v>
      </c>
      <c r="D9" s="129"/>
      <c r="E9" s="128"/>
      <c r="F9" s="129"/>
      <c r="G9" s="130"/>
      <c r="H9" s="132"/>
      <c r="I9" s="132"/>
      <c r="J9" s="132"/>
      <c r="K9" s="128"/>
      <c r="L9" s="128"/>
      <c r="M9" s="128"/>
      <c r="N9" s="128"/>
      <c r="O9" s="128"/>
      <c r="P9" s="128"/>
      <c r="Q9" s="128"/>
      <c r="R9" s="128"/>
      <c r="S9" s="129"/>
    </row>
    <row r="10" spans="1:19" x14ac:dyDescent="0.25">
      <c r="A10" s="335" t="s">
        <v>255</v>
      </c>
      <c r="B10" s="126" t="s">
        <v>267</v>
      </c>
      <c r="D10" s="129"/>
      <c r="E10" s="128"/>
      <c r="F10" s="129"/>
      <c r="G10" s="130"/>
      <c r="H10" s="128"/>
      <c r="I10" s="128"/>
      <c r="J10" s="132"/>
      <c r="K10" s="129"/>
      <c r="L10" s="135"/>
      <c r="M10" s="135"/>
      <c r="N10" s="135"/>
      <c r="O10" s="135"/>
      <c r="P10" s="135"/>
      <c r="Q10" s="135"/>
      <c r="R10" s="135"/>
      <c r="S10" s="129"/>
    </row>
    <row r="11" spans="1:19" x14ac:dyDescent="0.25">
      <c r="A11" s="335" t="s">
        <v>256</v>
      </c>
      <c r="B11" s="321" t="s">
        <v>268</v>
      </c>
      <c r="D11" s="129"/>
      <c r="E11" s="128"/>
      <c r="F11" s="129"/>
      <c r="G11" s="130"/>
      <c r="H11" s="129"/>
      <c r="I11" s="129"/>
      <c r="J11" s="129"/>
      <c r="K11" s="127"/>
      <c r="L11" s="128"/>
      <c r="M11" s="134"/>
      <c r="N11" s="134"/>
      <c r="O11" s="134"/>
      <c r="P11" s="134"/>
      <c r="Q11" s="134"/>
      <c r="R11" s="134"/>
      <c r="S11" s="129"/>
    </row>
    <row r="12" spans="1:19" x14ac:dyDescent="0.25">
      <c r="A12" s="335" t="s">
        <v>273</v>
      </c>
      <c r="B12" s="321" t="s">
        <v>257</v>
      </c>
      <c r="D12" s="129"/>
      <c r="E12" s="128"/>
      <c r="F12" s="129"/>
      <c r="G12" s="130"/>
      <c r="H12" s="129"/>
      <c r="I12" s="129"/>
      <c r="J12" s="129"/>
      <c r="K12" s="129"/>
      <c r="L12" s="132"/>
      <c r="M12" s="132"/>
      <c r="N12" s="132"/>
      <c r="O12" s="132"/>
      <c r="P12" s="132"/>
      <c r="Q12" s="132"/>
      <c r="R12" s="132"/>
      <c r="S12" s="129"/>
    </row>
    <row r="13" spans="1:19" x14ac:dyDescent="0.25">
      <c r="A13" s="335" t="s">
        <v>274</v>
      </c>
      <c r="B13" s="333" t="s">
        <v>259</v>
      </c>
      <c r="D13" s="129"/>
      <c r="E13" s="128"/>
      <c r="F13" s="129"/>
      <c r="G13" s="130"/>
      <c r="H13" s="129"/>
      <c r="I13" s="129"/>
      <c r="J13" s="129"/>
      <c r="K13" s="129"/>
      <c r="L13" s="132"/>
      <c r="M13" s="132"/>
      <c r="N13" s="132"/>
      <c r="O13" s="132"/>
      <c r="P13" s="132"/>
      <c r="Q13" s="132"/>
      <c r="R13" s="132"/>
      <c r="S13" s="129"/>
    </row>
    <row r="14" spans="1:19" x14ac:dyDescent="0.25">
      <c r="A14" s="335" t="s">
        <v>262</v>
      </c>
      <c r="B14" s="126" t="s">
        <v>261</v>
      </c>
      <c r="D14" s="129"/>
      <c r="E14" s="128"/>
      <c r="F14" s="129"/>
      <c r="G14" s="130"/>
      <c r="H14" s="129"/>
      <c r="I14" s="129"/>
      <c r="J14" s="129"/>
      <c r="K14" s="129"/>
      <c r="L14" s="128"/>
      <c r="M14" s="128"/>
      <c r="N14" s="128"/>
      <c r="O14" s="128"/>
      <c r="P14" s="128"/>
      <c r="Q14" s="128"/>
      <c r="R14" s="128"/>
      <c r="S14" s="127"/>
    </row>
    <row r="15" spans="1:19" ht="3.75" customHeight="1" x14ac:dyDescent="0.25">
      <c r="R15" s="123"/>
    </row>
    <row r="16" spans="1:19" customFormat="1" ht="6" customHeight="1" x14ac:dyDescent="0.25"/>
    <row r="17" spans="11:18" x14ac:dyDescent="0.25">
      <c r="K17" s="123"/>
      <c r="L17" s="123"/>
      <c r="M17" s="123"/>
    </row>
    <row r="18" spans="11:18" x14ac:dyDescent="0.25">
      <c r="K18" s="123"/>
      <c r="L18" s="123"/>
      <c r="M18" s="123"/>
      <c r="N18" s="123"/>
      <c r="O18" s="123"/>
      <c r="P18" s="123"/>
      <c r="Q18" s="123"/>
      <c r="R18" s="123"/>
    </row>
  </sheetData>
  <mergeCells count="4">
    <mergeCell ref="A2:B2"/>
    <mergeCell ref="E2:G2"/>
    <mergeCell ref="H2:K2"/>
    <mergeCell ref="L2:R2"/>
  </mergeCells>
  <phoneticPr fontId="3" type="noConversion"/>
  <pageMargins left="0.78740157499999996" right="0.78740157499999996" top="0.984251969" bottom="0.984251969" header="0.4921259845" footer="0.4921259845"/>
  <pageSetup paperSize="9" scale="64" orientation="portrait" r:id="rId1"/>
  <headerFooter alignWithMargins="0"/>
  <colBreaks count="1" manualBreakCount="1">
    <brk id="1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2.44140625" style="2" customWidth="1"/>
    <col min="2" max="2" width="30.33203125" style="20" customWidth="1"/>
    <col min="3" max="3" width="7.88671875" style="20" customWidth="1"/>
    <col min="4" max="4" width="9.44140625" style="20" customWidth="1"/>
    <col min="5" max="5" width="8.6640625" style="20" customWidth="1"/>
    <col min="6" max="6" width="0.6640625" style="20" customWidth="1"/>
    <col min="7" max="7" width="33.6640625" style="10" customWidth="1"/>
    <col min="8" max="8" width="0.88671875" style="20" customWidth="1"/>
    <col min="9" max="9" width="59" style="6" customWidth="1"/>
    <col min="10" max="16384" width="11.44140625" style="2"/>
  </cols>
  <sheetData>
    <row r="1" spans="1:9" ht="17.399999999999999" x14ac:dyDescent="0.25">
      <c r="A1" s="70" t="s">
        <v>217</v>
      </c>
      <c r="B1" s="29"/>
      <c r="C1" s="29"/>
      <c r="D1" s="29"/>
      <c r="E1" s="29"/>
      <c r="F1" s="29"/>
      <c r="G1" s="28"/>
      <c r="H1" s="29"/>
    </row>
    <row r="2" spans="1:9" x14ac:dyDescent="0.25">
      <c r="A2" s="4"/>
      <c r="B2" s="29"/>
      <c r="C2" s="29"/>
      <c r="D2" s="29"/>
      <c r="E2" s="29"/>
      <c r="F2" s="29"/>
      <c r="G2" s="28"/>
      <c r="H2" s="29"/>
    </row>
    <row r="3" spans="1:9" s="3" customFormat="1" ht="15" customHeight="1" x14ac:dyDescent="0.25">
      <c r="A3" s="24"/>
      <c r="B3" s="26" t="s">
        <v>5</v>
      </c>
      <c r="C3" s="27" t="s">
        <v>0</v>
      </c>
      <c r="D3" s="27" t="s">
        <v>80</v>
      </c>
      <c r="E3" s="27" t="s">
        <v>1</v>
      </c>
      <c r="F3" s="29"/>
      <c r="G3" s="36"/>
      <c r="H3" s="27"/>
      <c r="I3" s="268" t="s">
        <v>89</v>
      </c>
    </row>
    <row r="4" spans="1:9" s="7" customFormat="1" ht="27" thickBot="1" x14ac:dyDescent="0.3">
      <c r="A4" s="7" t="s">
        <v>6</v>
      </c>
      <c r="B4" s="8" t="s">
        <v>7</v>
      </c>
      <c r="C4" s="267">
        <v>1</v>
      </c>
      <c r="D4" s="263" t="e">
        <f>AVERAGE(D5:D8)</f>
        <v>#DIV/0!</v>
      </c>
      <c r="E4" s="267">
        <v>30</v>
      </c>
      <c r="F4" s="29"/>
      <c r="G4" s="37" t="s">
        <v>79</v>
      </c>
      <c r="H4" s="27"/>
      <c r="I4" s="9"/>
    </row>
    <row r="5" spans="1:9" s="10" customFormat="1" ht="41.25" customHeight="1" thickBot="1" x14ac:dyDescent="0.3">
      <c r="A5" s="28"/>
      <c r="B5" s="11" t="s">
        <v>8</v>
      </c>
      <c r="C5" s="264" t="s">
        <v>9</v>
      </c>
      <c r="D5" s="265"/>
      <c r="E5" s="266" t="s">
        <v>10</v>
      </c>
      <c r="F5" s="29"/>
      <c r="G5" s="291"/>
      <c r="H5" s="31"/>
      <c r="I5" s="292" t="s">
        <v>88</v>
      </c>
    </row>
    <row r="6" spans="1:9" s="10" customFormat="1" ht="29.25" customHeight="1" thickBot="1" x14ac:dyDescent="0.3">
      <c r="A6" s="28"/>
      <c r="B6" s="11" t="s">
        <v>11</v>
      </c>
      <c r="C6" s="12" t="s">
        <v>12</v>
      </c>
      <c r="D6" s="13"/>
      <c r="E6" s="14" t="s">
        <v>13</v>
      </c>
      <c r="F6" s="29"/>
      <c r="G6" s="291"/>
      <c r="H6" s="31"/>
      <c r="I6" s="292" t="s">
        <v>14</v>
      </c>
    </row>
    <row r="7" spans="1:9" s="10" customFormat="1" ht="40.200000000000003" thickBot="1" x14ac:dyDescent="0.3">
      <c r="A7" s="28"/>
      <c r="B7" s="11" t="s">
        <v>15</v>
      </c>
      <c r="C7" s="12" t="s">
        <v>10</v>
      </c>
      <c r="D7" s="13"/>
      <c r="E7" s="14" t="s">
        <v>9</v>
      </c>
      <c r="F7" s="29"/>
      <c r="G7" s="291"/>
      <c r="H7" s="31"/>
      <c r="I7" s="292" t="s">
        <v>16</v>
      </c>
    </row>
    <row r="8" spans="1:9" s="10" customFormat="1" ht="15" customHeight="1" thickBot="1" x14ac:dyDescent="0.3">
      <c r="A8" s="28"/>
      <c r="B8" s="88" t="s">
        <v>17</v>
      </c>
      <c r="C8" s="12"/>
      <c r="D8" s="13"/>
      <c r="E8" s="14"/>
      <c r="F8" s="29"/>
      <c r="G8" s="291"/>
      <c r="H8" s="31"/>
      <c r="I8" s="292" t="s">
        <v>18</v>
      </c>
    </row>
    <row r="9" spans="1:9" x14ac:dyDescent="0.25">
      <c r="A9" s="4"/>
      <c r="B9" s="29"/>
      <c r="C9" s="29"/>
      <c r="D9" s="29"/>
      <c r="E9" s="29"/>
      <c r="F9" s="29"/>
      <c r="G9" s="28"/>
      <c r="H9" s="29"/>
    </row>
    <row r="10" spans="1:9" s="7" customFormat="1" x14ac:dyDescent="0.25">
      <c r="A10" s="7" t="s">
        <v>19</v>
      </c>
      <c r="B10" s="8" t="s">
        <v>20</v>
      </c>
      <c r="C10" s="267">
        <v>1</v>
      </c>
      <c r="D10" s="15"/>
      <c r="E10" s="267">
        <v>30</v>
      </c>
      <c r="F10" s="29"/>
      <c r="G10" s="291"/>
      <c r="H10" s="27"/>
      <c r="I10" s="9"/>
    </row>
    <row r="11" spans="1:9" x14ac:dyDescent="0.25">
      <c r="B11" s="29"/>
      <c r="C11" s="29"/>
      <c r="D11" s="29"/>
      <c r="E11" s="29"/>
      <c r="F11" s="29"/>
      <c r="G11" s="28"/>
      <c r="H11" s="29"/>
    </row>
    <row r="12" spans="1:9" s="7" customFormat="1" ht="27" thickBot="1" x14ac:dyDescent="0.3">
      <c r="A12" s="7" t="s">
        <v>21</v>
      </c>
      <c r="B12" s="8" t="s">
        <v>22</v>
      </c>
      <c r="C12" s="267">
        <f>$C$4</f>
        <v>1</v>
      </c>
      <c r="D12" s="263" t="e">
        <f>AVERAGE(D13:D17)</f>
        <v>#DIV/0!</v>
      </c>
      <c r="E12" s="267">
        <f>$E$4</f>
        <v>30</v>
      </c>
      <c r="F12" s="29"/>
      <c r="G12" s="37"/>
      <c r="H12" s="27"/>
      <c r="I12" s="9"/>
    </row>
    <row r="13" spans="1:9" s="10" customFormat="1" ht="40.200000000000003" thickBot="1" x14ac:dyDescent="0.3">
      <c r="A13" s="28"/>
      <c r="B13" s="11" t="s">
        <v>23</v>
      </c>
      <c r="C13" s="264" t="s">
        <v>24</v>
      </c>
      <c r="D13" s="265"/>
      <c r="E13" s="266" t="s">
        <v>10</v>
      </c>
      <c r="F13" s="29"/>
      <c r="G13" s="291"/>
      <c r="H13" s="31"/>
      <c r="I13" s="292" t="s">
        <v>25</v>
      </c>
    </row>
    <row r="14" spans="1:9" s="10" customFormat="1" ht="27" thickBot="1" x14ac:dyDescent="0.3">
      <c r="A14" s="28"/>
      <c r="B14" s="11" t="s">
        <v>26</v>
      </c>
      <c r="C14" s="12" t="s">
        <v>9</v>
      </c>
      <c r="D14" s="13"/>
      <c r="E14" s="14" t="s">
        <v>10</v>
      </c>
      <c r="F14" s="29"/>
      <c r="G14" s="291"/>
      <c r="H14" s="31"/>
      <c r="I14" s="292" t="s">
        <v>27</v>
      </c>
    </row>
    <row r="15" spans="1:9" s="10" customFormat="1" ht="30" customHeight="1" thickBot="1" x14ac:dyDescent="0.3">
      <c r="A15" s="28"/>
      <c r="B15" s="11" t="s">
        <v>28</v>
      </c>
      <c r="C15" s="12" t="s">
        <v>9</v>
      </c>
      <c r="D15" s="13"/>
      <c r="E15" s="14" t="s">
        <v>10</v>
      </c>
      <c r="F15" s="29"/>
      <c r="G15" s="291"/>
      <c r="H15" s="31"/>
      <c r="I15" s="292" t="s">
        <v>29</v>
      </c>
    </row>
    <row r="16" spans="1:9" s="10" customFormat="1" ht="27.75" customHeight="1" thickBot="1" x14ac:dyDescent="0.3">
      <c r="A16" s="28"/>
      <c r="B16" s="11" t="s">
        <v>30</v>
      </c>
      <c r="C16" s="12" t="s">
        <v>12</v>
      </c>
      <c r="D16" s="13"/>
      <c r="E16" s="14" t="s">
        <v>13</v>
      </c>
      <c r="F16" s="29"/>
      <c r="G16" s="291"/>
      <c r="H16" s="31"/>
      <c r="I16" s="292" t="s">
        <v>31</v>
      </c>
    </row>
    <row r="17" spans="1:9" s="10" customFormat="1" ht="14.25" customHeight="1" thickBot="1" x14ac:dyDescent="0.3">
      <c r="A17" s="28"/>
      <c r="B17" s="88" t="s">
        <v>32</v>
      </c>
      <c r="C17" s="12"/>
      <c r="D17" s="13"/>
      <c r="E17" s="14"/>
      <c r="F17" s="29"/>
      <c r="G17" s="291"/>
      <c r="H17" s="31"/>
      <c r="I17" s="292" t="s">
        <v>18</v>
      </c>
    </row>
    <row r="18" spans="1:9" x14ac:dyDescent="0.25">
      <c r="A18" s="4"/>
      <c r="B18" s="29"/>
      <c r="C18" s="29"/>
      <c r="D18" s="29"/>
      <c r="E18" s="29"/>
      <c r="F18" s="29"/>
      <c r="G18" s="28"/>
      <c r="H18" s="29"/>
    </row>
    <row r="19" spans="1:9" s="3" customFormat="1" ht="15" customHeight="1" x14ac:dyDescent="0.25">
      <c r="A19" s="24"/>
      <c r="B19" s="26" t="s">
        <v>5</v>
      </c>
      <c r="C19" s="27" t="s">
        <v>0</v>
      </c>
      <c r="D19" s="27" t="s">
        <v>80</v>
      </c>
      <c r="E19" s="27" t="s">
        <v>1</v>
      </c>
      <c r="F19" s="29"/>
      <c r="G19" s="36"/>
      <c r="H19" s="27"/>
      <c r="I19" s="6"/>
    </row>
    <row r="20" spans="1:9" s="16" customFormat="1" ht="13.8" thickBot="1" x14ac:dyDescent="0.3">
      <c r="A20" s="16" t="s">
        <v>33</v>
      </c>
      <c r="B20" s="17" t="s">
        <v>34</v>
      </c>
      <c r="C20" s="267">
        <f>$C$4</f>
        <v>1</v>
      </c>
      <c r="D20" s="263" t="e">
        <f>AVERAGE(D21:D26)</f>
        <v>#DIV/0!</v>
      </c>
      <c r="E20" s="267">
        <f>$E$4</f>
        <v>30</v>
      </c>
      <c r="F20" s="29"/>
      <c r="G20" s="37"/>
      <c r="H20" s="27"/>
      <c r="I20" s="18"/>
    </row>
    <row r="21" spans="1:9" s="10" customFormat="1" ht="29.25" customHeight="1" thickBot="1" x14ac:dyDescent="0.3">
      <c r="A21" s="28"/>
      <c r="B21" s="11" t="s">
        <v>35</v>
      </c>
      <c r="C21" s="264" t="s">
        <v>24</v>
      </c>
      <c r="D21" s="265"/>
      <c r="E21" s="266" t="s">
        <v>10</v>
      </c>
      <c r="F21" s="29"/>
      <c r="G21" s="291"/>
      <c r="H21" s="31"/>
      <c r="I21" s="292" t="s">
        <v>36</v>
      </c>
    </row>
    <row r="22" spans="1:9" s="10" customFormat="1" ht="27.75" customHeight="1" thickBot="1" x14ac:dyDescent="0.3">
      <c r="A22" s="28"/>
      <c r="B22" s="11" t="s">
        <v>37</v>
      </c>
      <c r="C22" s="12" t="s">
        <v>24</v>
      </c>
      <c r="D22" s="13"/>
      <c r="E22" s="14" t="s">
        <v>10</v>
      </c>
      <c r="F22" s="29"/>
      <c r="G22" s="291"/>
      <c r="H22" s="31"/>
      <c r="I22" s="292" t="s">
        <v>38</v>
      </c>
    </row>
    <row r="23" spans="1:9" s="10" customFormat="1" ht="27" thickBot="1" x14ac:dyDescent="0.3">
      <c r="A23" s="28"/>
      <c r="B23" s="11" t="s">
        <v>39</v>
      </c>
      <c r="C23" s="12" t="s">
        <v>24</v>
      </c>
      <c r="D23" s="13"/>
      <c r="E23" s="14" t="s">
        <v>10</v>
      </c>
      <c r="F23" s="29"/>
      <c r="G23" s="291"/>
      <c r="H23" s="31"/>
      <c r="I23" s="292" t="s">
        <v>40</v>
      </c>
    </row>
    <row r="24" spans="1:9" s="10" customFormat="1" ht="13.8" thickBot="1" x14ac:dyDescent="0.3">
      <c r="A24" s="28"/>
      <c r="B24" s="11" t="s">
        <v>41</v>
      </c>
      <c r="C24" s="12" t="s">
        <v>24</v>
      </c>
      <c r="D24" s="13"/>
      <c r="E24" s="14" t="s">
        <v>10</v>
      </c>
      <c r="F24" s="29"/>
      <c r="G24" s="291"/>
      <c r="H24" s="31"/>
      <c r="I24" s="292" t="s">
        <v>42</v>
      </c>
    </row>
    <row r="25" spans="1:9" s="10" customFormat="1" ht="16.5" customHeight="1" thickBot="1" x14ac:dyDescent="0.3">
      <c r="A25" s="28"/>
      <c r="B25" s="11" t="s">
        <v>43</v>
      </c>
      <c r="C25" s="12" t="s">
        <v>24</v>
      </c>
      <c r="D25" s="13"/>
      <c r="E25" s="14" t="s">
        <v>10</v>
      </c>
      <c r="F25" s="29"/>
      <c r="G25" s="291"/>
      <c r="H25" s="31"/>
      <c r="I25" s="292" t="s">
        <v>44</v>
      </c>
    </row>
    <row r="26" spans="1:9" s="10" customFormat="1" ht="15" customHeight="1" thickBot="1" x14ac:dyDescent="0.3">
      <c r="A26" s="28"/>
      <c r="B26" s="88" t="s">
        <v>45</v>
      </c>
      <c r="C26" s="12"/>
      <c r="D26" s="13"/>
      <c r="E26" s="14"/>
      <c r="F26" s="29"/>
      <c r="G26" s="291"/>
      <c r="H26" s="31"/>
      <c r="I26" s="292" t="s">
        <v>18</v>
      </c>
    </row>
    <row r="27" spans="1:9" x14ac:dyDescent="0.25">
      <c r="A27" s="4"/>
      <c r="B27" s="29"/>
      <c r="C27" s="29"/>
      <c r="D27" s="29"/>
      <c r="E27" s="29"/>
      <c r="F27" s="29"/>
      <c r="G27" s="28"/>
      <c r="H27" s="29"/>
    </row>
    <row r="28" spans="1:9" s="16" customFormat="1" ht="27" thickBot="1" x14ac:dyDescent="0.3">
      <c r="A28" s="16" t="s">
        <v>46</v>
      </c>
      <c r="B28" s="17" t="s">
        <v>47</v>
      </c>
      <c r="C28" s="267">
        <f>$C$4</f>
        <v>1</v>
      </c>
      <c r="D28" s="263" t="e">
        <f>AVERAGE(D29:D31)</f>
        <v>#DIV/0!</v>
      </c>
      <c r="E28" s="267">
        <f>$E$4</f>
        <v>30</v>
      </c>
      <c r="F28" s="29"/>
      <c r="G28" s="37"/>
      <c r="H28" s="27"/>
      <c r="I28" s="19"/>
    </row>
    <row r="29" spans="1:9" s="10" customFormat="1" ht="40.200000000000003" thickBot="1" x14ac:dyDescent="0.3">
      <c r="A29" s="28"/>
      <c r="B29" s="11" t="s">
        <v>48</v>
      </c>
      <c r="C29" s="264" t="s">
        <v>49</v>
      </c>
      <c r="D29" s="265"/>
      <c r="E29" s="266" t="s">
        <v>50</v>
      </c>
      <c r="F29" s="29"/>
      <c r="G29" s="291"/>
      <c r="H29" s="31"/>
      <c r="I29" s="292" t="s">
        <v>51</v>
      </c>
    </row>
    <row r="30" spans="1:9" s="10" customFormat="1" ht="27" thickBot="1" x14ac:dyDescent="0.3">
      <c r="A30" s="28"/>
      <c r="B30" s="11" t="s">
        <v>52</v>
      </c>
      <c r="C30" s="12" t="s">
        <v>139</v>
      </c>
      <c r="D30" s="13"/>
      <c r="E30" s="14" t="s">
        <v>53</v>
      </c>
      <c r="F30" s="29"/>
      <c r="G30" s="291"/>
      <c r="H30" s="31"/>
      <c r="I30" s="292" t="s">
        <v>54</v>
      </c>
    </row>
    <row r="31" spans="1:9" s="10" customFormat="1" ht="13.5" customHeight="1" thickBot="1" x14ac:dyDescent="0.3">
      <c r="A31" s="28"/>
      <c r="B31" s="88" t="s">
        <v>32</v>
      </c>
      <c r="C31" s="12"/>
      <c r="D31" s="13"/>
      <c r="E31" s="14"/>
      <c r="F31" s="29"/>
      <c r="G31" s="291"/>
      <c r="H31" s="31"/>
      <c r="I31" s="292" t="s">
        <v>18</v>
      </c>
    </row>
    <row r="32" spans="1:9" x14ac:dyDescent="0.25">
      <c r="A32" s="4"/>
      <c r="B32" s="29"/>
      <c r="C32" s="29"/>
      <c r="D32" s="29"/>
      <c r="E32" s="29"/>
      <c r="F32" s="29"/>
      <c r="G32" s="35"/>
      <c r="H32" s="29"/>
    </row>
    <row r="33" spans="1:9" s="16" customFormat="1" ht="27" thickBot="1" x14ac:dyDescent="0.3">
      <c r="A33" s="16" t="s">
        <v>55</v>
      </c>
      <c r="B33" s="17" t="s">
        <v>56</v>
      </c>
      <c r="C33" s="267">
        <f>$C$4</f>
        <v>1</v>
      </c>
      <c r="D33" s="263" t="e">
        <f>AVERAGE(D34:D36)</f>
        <v>#DIV/0!</v>
      </c>
      <c r="E33" s="267">
        <f>$E$4</f>
        <v>30</v>
      </c>
      <c r="F33" s="29"/>
      <c r="G33" s="37"/>
      <c r="H33" s="27"/>
      <c r="I33" s="18"/>
    </row>
    <row r="34" spans="1:9" s="10" customFormat="1" ht="15" customHeight="1" thickBot="1" x14ac:dyDescent="0.3">
      <c r="A34" s="28"/>
      <c r="B34" s="11" t="s">
        <v>57</v>
      </c>
      <c r="C34" s="264" t="s">
        <v>24</v>
      </c>
      <c r="D34" s="265"/>
      <c r="E34" s="266" t="s">
        <v>10</v>
      </c>
      <c r="F34" s="29"/>
      <c r="G34" s="291"/>
      <c r="H34" s="31"/>
      <c r="I34" s="292" t="s">
        <v>58</v>
      </c>
    </row>
    <row r="35" spans="1:9" s="10" customFormat="1" ht="15.75" customHeight="1" thickBot="1" x14ac:dyDescent="0.3">
      <c r="A35" s="28"/>
      <c r="B35" s="11" t="s">
        <v>59</v>
      </c>
      <c r="C35" s="12" t="s">
        <v>24</v>
      </c>
      <c r="D35" s="13"/>
      <c r="E35" s="14" t="s">
        <v>10</v>
      </c>
      <c r="F35" s="29"/>
      <c r="G35" s="291"/>
      <c r="H35" s="31"/>
      <c r="I35" s="292" t="s">
        <v>60</v>
      </c>
    </row>
    <row r="36" spans="1:9" s="10" customFormat="1" ht="15.75" customHeight="1" thickBot="1" x14ac:dyDescent="0.3">
      <c r="A36" s="28"/>
      <c r="B36" s="88" t="s">
        <v>32</v>
      </c>
      <c r="C36" s="12"/>
      <c r="D36" s="13"/>
      <c r="E36" s="14"/>
      <c r="F36" s="29"/>
      <c r="G36" s="291"/>
      <c r="H36" s="31"/>
      <c r="I36" s="292" t="s">
        <v>18</v>
      </c>
    </row>
    <row r="37" spans="1:9" x14ac:dyDescent="0.25">
      <c r="A37" s="4"/>
      <c r="B37" s="29"/>
      <c r="C37" s="29"/>
      <c r="D37" s="29"/>
      <c r="E37" s="29"/>
      <c r="F37" s="29"/>
      <c r="G37" s="28"/>
      <c r="H37" s="29"/>
    </row>
    <row r="38" spans="1:9" s="3" customFormat="1" ht="13.8" thickBot="1" x14ac:dyDescent="0.3">
      <c r="A38" s="21"/>
      <c r="B38" s="22" t="s">
        <v>3</v>
      </c>
      <c r="C38" s="23"/>
      <c r="D38" s="263" t="e">
        <f>D33+D28+D20+D12+D10+D4</f>
        <v>#DIV/0!</v>
      </c>
      <c r="E38" s="16"/>
      <c r="F38" s="29"/>
      <c r="G38" s="38"/>
      <c r="H38" s="32"/>
    </row>
    <row r="39" spans="1:9" ht="13.8" thickBot="1" x14ac:dyDescent="0.3">
      <c r="A39" s="4"/>
      <c r="B39" s="29"/>
      <c r="C39" s="29"/>
      <c r="E39" s="29"/>
      <c r="F39" s="29"/>
      <c r="G39" s="28"/>
      <c r="H39" s="29"/>
    </row>
    <row r="40" spans="1:9" ht="18" thickBot="1" x14ac:dyDescent="0.35">
      <c r="A40" s="24"/>
      <c r="B40" s="25"/>
      <c r="C40" s="30" t="s">
        <v>4</v>
      </c>
      <c r="D40" s="262" t="e">
        <f>IF(D38&lt;120,0.0083*D38+0.5,0.025*D38-1.5)</f>
        <v>#DIV/0!</v>
      </c>
      <c r="E40" s="4"/>
      <c r="F40" s="29"/>
      <c r="G40" s="39"/>
      <c r="H40" s="4"/>
    </row>
    <row r="41" spans="1:9" x14ac:dyDescent="0.25">
      <c r="A41" s="4"/>
      <c r="B41" s="29"/>
      <c r="C41" s="29"/>
      <c r="D41" s="29"/>
      <c r="E41" s="29"/>
      <c r="F41" s="29"/>
      <c r="G41" s="28"/>
      <c r="H41" s="29"/>
    </row>
  </sheetData>
  <phoneticPr fontId="8" type="noConversion"/>
  <conditionalFormatting sqref="D5:D8 D13:D17 D21:D26 D29:D31 D34:D36">
    <cfRule type="expression" dxfId="0" priority="1" stopIfTrue="1">
      <formula>$D5&gt;30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scale="92" fitToHeight="0" orientation="portrait" horizontalDpi="300" r:id="rId1"/>
  <headerFooter alignWithMargins="0">
    <oddFooter>&amp;L&amp;8Leitfaden Kostenabschätzungvon Planungsleistungen /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7"/>
  <sheetViews>
    <sheetView showGridLines="0" topLeftCell="A49" zoomScaleNormal="100" zoomScaleSheetLayoutView="55" workbookViewId="0">
      <selection activeCell="A57" sqref="A57:XFD65"/>
    </sheetView>
  </sheetViews>
  <sheetFormatPr baseColWidth="10" defaultColWidth="11.44140625" defaultRowHeight="15" x14ac:dyDescent="0.25"/>
  <cols>
    <col min="1" max="1" width="8.109375" style="43" customWidth="1"/>
    <col min="2" max="2" width="37.33203125" style="43" customWidth="1"/>
    <col min="3" max="3" width="1" style="43" customWidth="1"/>
    <col min="4" max="4" width="12.88671875" style="43" customWidth="1"/>
    <col min="5" max="5" width="9.33203125" style="43" customWidth="1"/>
    <col min="6" max="6" width="8.109375" style="43" customWidth="1"/>
    <col min="7" max="7" width="9" style="43" customWidth="1"/>
    <col min="8" max="8" width="11.88671875" style="43" customWidth="1"/>
    <col min="9" max="9" width="16.33203125" style="43" customWidth="1"/>
    <col min="10" max="10" width="8.44140625" style="43" customWidth="1"/>
    <col min="11" max="11" width="7.6640625" style="43" customWidth="1"/>
    <col min="12" max="12" width="7.109375" style="43" customWidth="1"/>
    <col min="13" max="13" width="2.33203125" style="43" customWidth="1"/>
    <col min="14" max="14" width="27.44140625" style="43" customWidth="1"/>
    <col min="15" max="15" width="11.44140625" style="43"/>
    <col min="16" max="16" width="12" style="43" bestFit="1" customWidth="1"/>
    <col min="17" max="17" width="11.88671875" style="43" bestFit="1" customWidth="1"/>
    <col min="18" max="16384" width="11.44140625" style="43"/>
  </cols>
  <sheetData>
    <row r="1" spans="1:16" ht="17.399999999999999" x14ac:dyDescent="0.3">
      <c r="A1" s="71" t="s">
        <v>199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6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6" s="34" customFormat="1" ht="15.6" x14ac:dyDescent="0.3">
      <c r="A3" s="33" t="s">
        <v>61</v>
      </c>
      <c r="B3" s="33"/>
      <c r="C3" s="33"/>
      <c r="D3" s="374" t="str">
        <f>IF(Leistungsumfang!D3:I3="","",Leistungsumfang!D3:I3)</f>
        <v/>
      </c>
      <c r="E3" s="374"/>
      <c r="F3" s="374"/>
      <c r="G3" s="374"/>
      <c r="H3" s="374"/>
      <c r="I3" s="374"/>
      <c r="J3" s="374"/>
      <c r="K3" s="374"/>
      <c r="L3" s="374"/>
      <c r="M3" s="43"/>
    </row>
    <row r="4" spans="1:16" s="34" customFormat="1" ht="15.6" x14ac:dyDescent="0.3">
      <c r="A4" s="33" t="s">
        <v>62</v>
      </c>
      <c r="B4" s="33"/>
      <c r="C4" s="33"/>
      <c r="D4" s="374" t="str">
        <f>IF(Leistungsumfang!D4:I4="","",Leistungsumfang!D4:I4)</f>
        <v/>
      </c>
      <c r="E4" s="374"/>
      <c r="F4" s="374"/>
      <c r="G4" s="374"/>
      <c r="H4" s="374"/>
      <c r="I4" s="374"/>
      <c r="J4" s="374"/>
      <c r="K4" s="374"/>
      <c r="L4" s="374"/>
      <c r="M4" s="43"/>
    </row>
    <row r="5" spans="1:16" s="34" customFormat="1" ht="15.6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43"/>
    </row>
    <row r="6" spans="1:16" x14ac:dyDescent="0.25">
      <c r="A6" s="42"/>
      <c r="B6" s="42" t="s">
        <v>63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6" s="84" customFormat="1" ht="17.25" customHeight="1" x14ac:dyDescent="0.25">
      <c r="A7" s="65"/>
      <c r="B7" s="58" t="s">
        <v>64</v>
      </c>
      <c r="C7" s="65"/>
      <c r="D7" s="354">
        <f>'Eingabe Stundensatz'!B3</f>
        <v>0</v>
      </c>
      <c r="E7" s="354"/>
      <c r="F7" s="65" t="s">
        <v>72</v>
      </c>
      <c r="G7" s="42"/>
      <c r="H7" s="42"/>
      <c r="I7" s="65"/>
      <c r="J7" s="65"/>
      <c r="K7" s="65"/>
      <c r="L7" s="65"/>
      <c r="M7" s="93"/>
      <c r="N7" s="351" t="s">
        <v>90</v>
      </c>
    </row>
    <row r="8" spans="1:16" s="84" customFormat="1" ht="17.25" customHeight="1" x14ac:dyDescent="0.25">
      <c r="A8" s="65"/>
      <c r="B8" s="58" t="s">
        <v>99</v>
      </c>
      <c r="C8" s="65"/>
      <c r="D8" s="354" t="e">
        <f>Projektklassenfaktor!D40</f>
        <v>#DIV/0!</v>
      </c>
      <c r="E8" s="354"/>
      <c r="F8" s="65" t="s">
        <v>73</v>
      </c>
      <c r="G8" s="42"/>
      <c r="H8" s="42"/>
      <c r="I8" s="65"/>
      <c r="J8" s="65"/>
      <c r="K8" s="65"/>
      <c r="L8" s="65"/>
      <c r="M8" s="93"/>
      <c r="N8" s="352"/>
    </row>
    <row r="9" spans="1:16" s="84" customFormat="1" ht="17.25" customHeight="1" x14ac:dyDescent="0.25">
      <c r="A9" s="65"/>
      <c r="B9" s="58" t="s">
        <v>115</v>
      </c>
      <c r="C9" s="65"/>
      <c r="D9" s="355"/>
      <c r="E9" s="355"/>
      <c r="F9" s="65" t="s">
        <v>116</v>
      </c>
      <c r="G9" s="42"/>
      <c r="H9" s="42"/>
      <c r="I9" s="65"/>
      <c r="J9" s="65"/>
      <c r="K9" s="65"/>
      <c r="L9" s="65"/>
      <c r="M9" s="93"/>
      <c r="N9" s="352"/>
    </row>
    <row r="10" spans="1:16" s="84" customFormat="1" ht="17.25" customHeight="1" x14ac:dyDescent="0.25">
      <c r="A10" s="65"/>
      <c r="B10" s="58" t="s">
        <v>184</v>
      </c>
      <c r="C10" s="65"/>
      <c r="D10" s="354">
        <f>Projektannahmen!B5</f>
        <v>0</v>
      </c>
      <c r="E10" s="354"/>
      <c r="F10" s="65" t="s">
        <v>147</v>
      </c>
      <c r="G10" s="42"/>
      <c r="H10" s="42"/>
      <c r="I10" s="65"/>
      <c r="J10" s="65"/>
      <c r="K10" s="65"/>
      <c r="L10" s="65"/>
      <c r="M10" s="93"/>
      <c r="N10" s="352"/>
    </row>
    <row r="11" spans="1:16" s="84" customFormat="1" ht="17.25" customHeight="1" x14ac:dyDescent="0.25">
      <c r="A11" s="65"/>
      <c r="B11" s="58" t="s">
        <v>220</v>
      </c>
      <c r="C11" s="65"/>
      <c r="D11" s="356">
        <f>Projektannahmen!B6</f>
        <v>0</v>
      </c>
      <c r="E11" s="356"/>
      <c r="F11" s="65" t="s">
        <v>215</v>
      </c>
      <c r="G11" s="42"/>
      <c r="H11" s="42"/>
      <c r="I11" s="84" t="s">
        <v>100</v>
      </c>
      <c r="J11" s="272">
        <f>Projektannahmen!B7</f>
        <v>0</v>
      </c>
      <c r="K11" s="65" t="s">
        <v>216</v>
      </c>
      <c r="L11" s="65"/>
      <c r="M11" s="93"/>
      <c r="N11" s="353"/>
    </row>
    <row r="12" spans="1:16" ht="15.6" thickBot="1" x14ac:dyDescent="0.3">
      <c r="A12" s="42"/>
      <c r="C12" s="42"/>
      <c r="D12" s="44"/>
      <c r="E12" s="42"/>
      <c r="F12" s="42"/>
      <c r="G12" s="42"/>
      <c r="H12" s="42"/>
      <c r="I12" s="42"/>
      <c r="J12" s="42"/>
      <c r="K12" s="42"/>
    </row>
    <row r="13" spans="1:16" s="59" customFormat="1" ht="25.5" customHeight="1" thickBot="1" x14ac:dyDescent="0.3">
      <c r="A13" s="67" t="s">
        <v>65</v>
      </c>
      <c r="B13" s="69" t="s">
        <v>66</v>
      </c>
      <c r="C13" s="50"/>
      <c r="D13" s="369" t="s">
        <v>67</v>
      </c>
      <c r="E13" s="370"/>
      <c r="F13" s="370"/>
      <c r="G13" s="370"/>
      <c r="H13" s="370"/>
      <c r="I13" s="370"/>
      <c r="J13" s="370"/>
      <c r="K13" s="370"/>
      <c r="L13" s="371"/>
      <c r="M13" s="43"/>
    </row>
    <row r="14" spans="1:16" s="1" customFormat="1" ht="6" customHeight="1" thickBot="1" x14ac:dyDescent="0.3">
      <c r="A14" s="60"/>
      <c r="B14" s="6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43"/>
    </row>
    <row r="15" spans="1:16" s="1" customFormat="1" ht="66" x14ac:dyDescent="0.25">
      <c r="A15" s="359" t="s">
        <v>68</v>
      </c>
      <c r="B15" s="360"/>
      <c r="C15" s="50"/>
      <c r="D15" s="111" t="s">
        <v>138</v>
      </c>
      <c r="E15" s="112"/>
      <c r="F15" s="112"/>
      <c r="G15" s="112" t="s">
        <v>114</v>
      </c>
      <c r="H15" s="113" t="s">
        <v>125</v>
      </c>
      <c r="I15" s="113" t="s">
        <v>113</v>
      </c>
      <c r="J15" s="113" t="s">
        <v>118</v>
      </c>
      <c r="K15" s="365" t="s">
        <v>75</v>
      </c>
      <c r="L15" s="366"/>
      <c r="M15" s="43"/>
      <c r="N15" s="375" t="s">
        <v>91</v>
      </c>
    </row>
    <row r="16" spans="1:16" s="1" customFormat="1" x14ac:dyDescent="0.25">
      <c r="A16" s="361"/>
      <c r="B16" s="362"/>
      <c r="C16" s="50"/>
      <c r="D16" s="106" t="s">
        <v>120</v>
      </c>
      <c r="E16" s="107"/>
      <c r="F16" s="107"/>
      <c r="G16" s="107" t="s">
        <v>110</v>
      </c>
      <c r="H16" s="107" t="s">
        <v>110</v>
      </c>
      <c r="I16" s="107" t="s">
        <v>111</v>
      </c>
      <c r="J16" s="107" t="s">
        <v>108</v>
      </c>
      <c r="K16" s="357"/>
      <c r="L16" s="358"/>
      <c r="M16" s="43"/>
      <c r="N16" s="375"/>
      <c r="P16" s="199"/>
    </row>
    <row r="17" spans="1:16" s="1" customFormat="1" ht="15.6" thickBot="1" x14ac:dyDescent="0.3">
      <c r="A17" s="363"/>
      <c r="B17" s="364"/>
      <c r="C17" s="50"/>
      <c r="D17" s="114" t="s">
        <v>121</v>
      </c>
      <c r="E17" s="115"/>
      <c r="F17" s="115"/>
      <c r="G17" s="115" t="s">
        <v>101</v>
      </c>
      <c r="H17" s="115" t="s">
        <v>123</v>
      </c>
      <c r="I17" s="115" t="s">
        <v>122</v>
      </c>
      <c r="J17" s="115"/>
      <c r="K17" s="367"/>
      <c r="L17" s="368"/>
      <c r="M17" s="43"/>
      <c r="N17" s="375"/>
      <c r="P17" s="199"/>
    </row>
    <row r="18" spans="1:16" s="1" customFormat="1" x14ac:dyDescent="0.25">
      <c r="A18" s="103"/>
      <c r="B18" s="103"/>
      <c r="C18" s="103"/>
      <c r="D18" s="103"/>
      <c r="E18" s="103"/>
      <c r="F18" s="103"/>
      <c r="G18" s="103"/>
      <c r="H18" s="104"/>
      <c r="I18" s="104"/>
      <c r="J18" s="103"/>
      <c r="K18" s="103"/>
      <c r="L18" s="103"/>
      <c r="M18" s="43"/>
      <c r="N18" s="375"/>
      <c r="P18" s="299"/>
    </row>
    <row r="19" spans="1:16" s="52" customFormat="1" ht="15" customHeight="1" x14ac:dyDescent="0.25">
      <c r="A19" s="54" t="s">
        <v>247</v>
      </c>
      <c r="B19" s="51" t="s">
        <v>246</v>
      </c>
      <c r="C19" s="53"/>
      <c r="D19" s="118"/>
      <c r="E19" s="119"/>
      <c r="F19" s="119"/>
      <c r="G19" s="118"/>
      <c r="H19" s="102">
        <f t="shared" ref="H19:H27" si="0">D19*$D$9+G19</f>
        <v>0</v>
      </c>
      <c r="I19" s="97">
        <f>H19*$D$7</f>
        <v>0</v>
      </c>
      <c r="J19" s="61" t="e">
        <f t="shared" ref="J19:J27" si="1">I19/I$52</f>
        <v>#DIV/0!</v>
      </c>
      <c r="K19" s="349"/>
      <c r="L19" s="350"/>
      <c r="M19" s="43"/>
      <c r="N19" s="375"/>
      <c r="P19" s="300"/>
    </row>
    <row r="20" spans="1:16" s="52" customFormat="1" x14ac:dyDescent="0.25">
      <c r="A20" s="56" t="s">
        <v>256</v>
      </c>
      <c r="B20" s="151" t="s">
        <v>213</v>
      </c>
      <c r="C20" s="53"/>
      <c r="D20" s="118"/>
      <c r="E20" s="119"/>
      <c r="F20" s="119"/>
      <c r="G20" s="118"/>
      <c r="H20" s="102">
        <f t="shared" si="0"/>
        <v>0</v>
      </c>
      <c r="I20" s="97">
        <f t="shared" ref="I20:I27" si="2">H20*$D$7</f>
        <v>0</v>
      </c>
      <c r="J20" s="61" t="e">
        <f t="shared" si="1"/>
        <v>#DIV/0!</v>
      </c>
      <c r="K20" s="349"/>
      <c r="L20" s="350"/>
      <c r="M20" s="43"/>
      <c r="N20" s="375"/>
      <c r="P20" s="300"/>
    </row>
    <row r="21" spans="1:16" s="52" customFormat="1" x14ac:dyDescent="0.25">
      <c r="A21" s="57" t="s">
        <v>262</v>
      </c>
      <c r="B21" s="55" t="s">
        <v>261</v>
      </c>
      <c r="C21" s="53"/>
      <c r="D21" s="118"/>
      <c r="E21" s="119"/>
      <c r="F21" s="119"/>
      <c r="G21" s="118"/>
      <c r="H21" s="102">
        <f t="shared" si="0"/>
        <v>0</v>
      </c>
      <c r="I21" s="97">
        <f t="shared" si="2"/>
        <v>0</v>
      </c>
      <c r="J21" s="61" t="e">
        <f t="shared" si="1"/>
        <v>#DIV/0!</v>
      </c>
      <c r="K21" s="349"/>
      <c r="L21" s="350"/>
      <c r="M21" s="43"/>
      <c r="N21" s="375"/>
      <c r="P21" s="300"/>
    </row>
    <row r="22" spans="1:16" s="52" customFormat="1" hidden="1" x14ac:dyDescent="0.25">
      <c r="A22" s="57"/>
      <c r="B22" s="55" t="s">
        <v>74</v>
      </c>
      <c r="C22" s="53"/>
      <c r="D22" s="118"/>
      <c r="E22" s="119"/>
      <c r="F22" s="119"/>
      <c r="G22" s="118"/>
      <c r="H22" s="102">
        <f t="shared" si="0"/>
        <v>0</v>
      </c>
      <c r="I22" s="97">
        <f t="shared" si="2"/>
        <v>0</v>
      </c>
      <c r="J22" s="61" t="e">
        <f t="shared" si="1"/>
        <v>#DIV/0!</v>
      </c>
      <c r="K22" s="349"/>
      <c r="L22" s="350"/>
      <c r="M22" s="43"/>
      <c r="N22" s="375"/>
      <c r="P22" s="300"/>
    </row>
    <row r="23" spans="1:16" s="52" customFormat="1" hidden="1" x14ac:dyDescent="0.25">
      <c r="A23" s="57" t="s">
        <v>84</v>
      </c>
      <c r="B23" s="55" t="s">
        <v>200</v>
      </c>
      <c r="C23" s="53"/>
      <c r="D23" s="118">
        <v>0</v>
      </c>
      <c r="E23" s="119"/>
      <c r="F23" s="119"/>
      <c r="G23" s="118">
        <v>0</v>
      </c>
      <c r="H23" s="102">
        <f t="shared" si="0"/>
        <v>0</v>
      </c>
      <c r="I23" s="97">
        <f t="shared" si="2"/>
        <v>0</v>
      </c>
      <c r="J23" s="61" t="e">
        <f t="shared" si="1"/>
        <v>#DIV/0!</v>
      </c>
      <c r="K23" s="349"/>
      <c r="L23" s="350"/>
      <c r="M23" s="43"/>
      <c r="N23" s="375"/>
      <c r="P23" s="300"/>
    </row>
    <row r="24" spans="1:16" s="52" customFormat="1" hidden="1" x14ac:dyDescent="0.25">
      <c r="A24" s="57" t="s">
        <v>84</v>
      </c>
      <c r="B24" s="55" t="s">
        <v>201</v>
      </c>
      <c r="C24" s="53"/>
      <c r="D24" s="118">
        <v>0</v>
      </c>
      <c r="E24" s="119"/>
      <c r="F24" s="119"/>
      <c r="G24" s="118">
        <v>0</v>
      </c>
      <c r="H24" s="102">
        <f t="shared" si="0"/>
        <v>0</v>
      </c>
      <c r="I24" s="97">
        <f t="shared" si="2"/>
        <v>0</v>
      </c>
      <c r="J24" s="61" t="e">
        <f t="shared" si="1"/>
        <v>#DIV/0!</v>
      </c>
      <c r="K24" s="349"/>
      <c r="L24" s="350"/>
      <c r="M24" s="43"/>
      <c r="N24" s="375"/>
      <c r="P24" s="300"/>
    </row>
    <row r="25" spans="1:16" s="52" customFormat="1" hidden="1" x14ac:dyDescent="0.25">
      <c r="A25" s="57" t="s">
        <v>84</v>
      </c>
      <c r="B25" s="55" t="s">
        <v>202</v>
      </c>
      <c r="C25" s="53"/>
      <c r="D25" s="118">
        <v>0</v>
      </c>
      <c r="E25" s="119"/>
      <c r="F25" s="119"/>
      <c r="G25" s="118">
        <v>0</v>
      </c>
      <c r="H25" s="102">
        <f t="shared" si="0"/>
        <v>0</v>
      </c>
      <c r="I25" s="97">
        <f t="shared" si="2"/>
        <v>0</v>
      </c>
      <c r="J25" s="61" t="e">
        <f t="shared" si="1"/>
        <v>#DIV/0!</v>
      </c>
      <c r="K25" s="349"/>
      <c r="L25" s="350"/>
      <c r="M25" s="43"/>
      <c r="N25" s="375"/>
      <c r="P25" s="300"/>
    </row>
    <row r="26" spans="1:16" s="52" customFormat="1" hidden="1" x14ac:dyDescent="0.25">
      <c r="A26" s="57" t="s">
        <v>84</v>
      </c>
      <c r="B26" s="55" t="s">
        <v>203</v>
      </c>
      <c r="C26" s="53"/>
      <c r="D26" s="118">
        <v>0</v>
      </c>
      <c r="E26" s="119"/>
      <c r="F26" s="119"/>
      <c r="G26" s="118">
        <v>0</v>
      </c>
      <c r="H26" s="102">
        <f t="shared" si="0"/>
        <v>0</v>
      </c>
      <c r="I26" s="97">
        <f t="shared" si="2"/>
        <v>0</v>
      </c>
      <c r="J26" s="61" t="e">
        <f t="shared" si="1"/>
        <v>#DIV/0!</v>
      </c>
      <c r="K26" s="349"/>
      <c r="L26" s="350"/>
      <c r="M26" s="43"/>
      <c r="N26" s="375"/>
      <c r="P26" s="300"/>
    </row>
    <row r="27" spans="1:16" s="52" customFormat="1" hidden="1" x14ac:dyDescent="0.25">
      <c r="A27" s="57" t="s">
        <v>84</v>
      </c>
      <c r="B27" s="55" t="s">
        <v>204</v>
      </c>
      <c r="C27" s="53"/>
      <c r="D27" s="118">
        <v>0</v>
      </c>
      <c r="E27" s="119"/>
      <c r="F27" s="119"/>
      <c r="G27" s="118">
        <v>0</v>
      </c>
      <c r="H27" s="102">
        <f t="shared" si="0"/>
        <v>0</v>
      </c>
      <c r="I27" s="97">
        <f t="shared" si="2"/>
        <v>0</v>
      </c>
      <c r="J27" s="61" t="e">
        <f t="shared" si="1"/>
        <v>#DIV/0!</v>
      </c>
      <c r="K27" s="349"/>
      <c r="L27" s="350"/>
      <c r="M27" s="43"/>
      <c r="N27" s="375"/>
      <c r="P27" s="300"/>
    </row>
    <row r="28" spans="1:16" s="1" customFormat="1" ht="15.6" thickBot="1" x14ac:dyDescent="0.3">
      <c r="A28" s="50"/>
      <c r="B28" s="50"/>
      <c r="C28" s="50"/>
      <c r="D28" s="50"/>
      <c r="E28" s="50"/>
      <c r="F28" s="50"/>
      <c r="G28" s="50"/>
      <c r="H28" s="62"/>
      <c r="I28" s="50"/>
      <c r="J28" s="50"/>
      <c r="K28" s="50"/>
      <c r="L28" s="50"/>
      <c r="M28" s="43"/>
      <c r="N28" s="334"/>
      <c r="P28" s="299"/>
    </row>
    <row r="29" spans="1:16" s="1" customFormat="1" ht="66" x14ac:dyDescent="0.25">
      <c r="A29" s="359" t="s">
        <v>69</v>
      </c>
      <c r="B29" s="360"/>
      <c r="C29" s="50"/>
      <c r="D29" s="111" t="s">
        <v>132</v>
      </c>
      <c r="E29" s="112" t="s">
        <v>112</v>
      </c>
      <c r="F29" s="112"/>
      <c r="G29" s="112" t="str">
        <f>G15</f>
        <v>Stunden optionale Leistung (inkl.PKF)</v>
      </c>
      <c r="H29" s="113" t="s">
        <v>125</v>
      </c>
      <c r="I29" s="113" t="s">
        <v>113</v>
      </c>
      <c r="J29" s="113" t="str">
        <f>J15</f>
        <v>Anteil an Anbots-preis</v>
      </c>
      <c r="K29" s="365" t="s">
        <v>75</v>
      </c>
      <c r="L29" s="366"/>
      <c r="M29" s="43"/>
      <c r="P29" s="199"/>
    </row>
    <row r="30" spans="1:16" s="1" customFormat="1" x14ac:dyDescent="0.25">
      <c r="A30" s="361"/>
      <c r="B30" s="362"/>
      <c r="C30" s="50"/>
      <c r="D30" s="106" t="s">
        <v>214</v>
      </c>
      <c r="E30" s="107" t="s">
        <v>108</v>
      </c>
      <c r="F30" s="107"/>
      <c r="G30" s="107" t="str">
        <f>G16</f>
        <v>[h]</v>
      </c>
      <c r="H30" s="107" t="s">
        <v>110</v>
      </c>
      <c r="I30" s="107" t="s">
        <v>111</v>
      </c>
      <c r="J30" s="107" t="s">
        <v>108</v>
      </c>
      <c r="K30" s="357"/>
      <c r="L30" s="358"/>
      <c r="M30" s="43"/>
      <c r="P30" s="199"/>
    </row>
    <row r="31" spans="1:16" s="1" customFormat="1" ht="19.8" thickBot="1" x14ac:dyDescent="0.3">
      <c r="A31" s="363"/>
      <c r="B31" s="364"/>
      <c r="C31" s="50"/>
      <c r="D31" s="114" t="s">
        <v>124</v>
      </c>
      <c r="E31" s="115" t="s">
        <v>126</v>
      </c>
      <c r="F31" s="115"/>
      <c r="G31" s="115" t="s">
        <v>133</v>
      </c>
      <c r="H31" s="115" t="s">
        <v>221</v>
      </c>
      <c r="I31" s="115" t="s">
        <v>134</v>
      </c>
      <c r="J31" s="115"/>
      <c r="K31" s="367"/>
      <c r="L31" s="368"/>
      <c r="M31" s="43"/>
      <c r="P31" s="199"/>
    </row>
    <row r="32" spans="1:16" s="1" customFormat="1" x14ac:dyDescent="0.25">
      <c r="A32" s="103"/>
      <c r="B32" s="103"/>
      <c r="C32" s="103"/>
      <c r="D32" s="103"/>
      <c r="E32" s="103"/>
      <c r="F32" s="103"/>
      <c r="G32" s="103"/>
      <c r="H32" s="104"/>
      <c r="I32" s="104"/>
      <c r="J32" s="103"/>
      <c r="K32" s="103"/>
      <c r="L32" s="103"/>
      <c r="M32" s="43"/>
      <c r="P32" s="199"/>
    </row>
    <row r="33" spans="1:16" s="52" customFormat="1" ht="15" customHeight="1" x14ac:dyDescent="0.25">
      <c r="A33" s="54" t="s">
        <v>248</v>
      </c>
      <c r="B33" s="51" t="s">
        <v>263</v>
      </c>
      <c r="C33" s="53"/>
      <c r="D33" s="327"/>
      <c r="E33" s="273">
        <f>Leistungsumfang!D16</f>
        <v>0</v>
      </c>
      <c r="F33" s="117"/>
      <c r="G33" s="118"/>
      <c r="H33" s="102" t="e">
        <f>D33*$D$11*$D$8*E33+G33</f>
        <v>#DIV/0!</v>
      </c>
      <c r="I33" s="97" t="e">
        <f>H33*$D$7</f>
        <v>#DIV/0!</v>
      </c>
      <c r="J33" s="61" t="e">
        <f>I33/I$52</f>
        <v>#DIV/0!</v>
      </c>
      <c r="K33" s="349"/>
      <c r="L33" s="350"/>
      <c r="M33" s="43"/>
      <c r="N33" s="351" t="s">
        <v>93</v>
      </c>
      <c r="P33" s="300"/>
    </row>
    <row r="34" spans="1:16" s="52" customFormat="1" x14ac:dyDescent="0.25">
      <c r="A34" s="54" t="s">
        <v>249</v>
      </c>
      <c r="B34" s="51" t="s">
        <v>264</v>
      </c>
      <c r="C34" s="53"/>
      <c r="D34" s="327"/>
      <c r="E34" s="273">
        <f>Leistungsumfang!D17</f>
        <v>0</v>
      </c>
      <c r="F34" s="117"/>
      <c r="G34" s="118"/>
      <c r="H34" s="102" t="e">
        <f>D34*$D$11*$D$8*E34+G34</f>
        <v>#DIV/0!</v>
      </c>
      <c r="I34" s="97" t="e">
        <f>H34*$D$7</f>
        <v>#DIV/0!</v>
      </c>
      <c r="J34" s="61" t="e">
        <f>I34/I$52</f>
        <v>#DIV/0!</v>
      </c>
      <c r="K34" s="349"/>
      <c r="L34" s="350"/>
      <c r="M34" s="43"/>
      <c r="N34" s="372"/>
      <c r="P34" s="300"/>
    </row>
    <row r="35" spans="1:16" s="52" customFormat="1" x14ac:dyDescent="0.25">
      <c r="A35" s="54" t="s">
        <v>250</v>
      </c>
      <c r="B35" s="51" t="s">
        <v>251</v>
      </c>
      <c r="C35" s="53"/>
      <c r="D35" s="327"/>
      <c r="E35" s="273">
        <f>Leistungsumfang!D18</f>
        <v>0</v>
      </c>
      <c r="F35" s="117"/>
      <c r="G35" s="118"/>
      <c r="H35" s="102" t="e">
        <f>D35*$D$11*$D$8*E35+G35</f>
        <v>#DIV/0!</v>
      </c>
      <c r="I35" s="97" t="e">
        <f>H35*$D$7</f>
        <v>#DIV/0!</v>
      </c>
      <c r="J35" s="61" t="e">
        <f>I35/I$52</f>
        <v>#DIV/0!</v>
      </c>
      <c r="K35" s="349"/>
      <c r="L35" s="350"/>
      <c r="M35" s="43"/>
      <c r="N35" s="372"/>
      <c r="P35" s="300"/>
    </row>
    <row r="36" spans="1:16" s="52" customFormat="1" x14ac:dyDescent="0.25">
      <c r="A36" s="54" t="s">
        <v>265</v>
      </c>
      <c r="B36" s="51" t="s">
        <v>253</v>
      </c>
      <c r="C36" s="53"/>
      <c r="D36" s="327"/>
      <c r="E36" s="273">
        <f>Leistungsumfang!D23</f>
        <v>0</v>
      </c>
      <c r="F36" s="117"/>
      <c r="G36" s="118"/>
      <c r="H36" s="102" t="e">
        <f>D36*$D$11*$D$8*E36+G36</f>
        <v>#DIV/0!</v>
      </c>
      <c r="I36" s="97" t="e">
        <f>H36*$D$7</f>
        <v>#DIV/0!</v>
      </c>
      <c r="J36" s="61" t="e">
        <f>I36/I$52</f>
        <v>#DIV/0!</v>
      </c>
      <c r="K36" s="349"/>
      <c r="L36" s="350"/>
      <c r="M36" s="43"/>
      <c r="N36" s="372"/>
      <c r="P36" s="300"/>
    </row>
    <row r="37" spans="1:16" s="52" customFormat="1" x14ac:dyDescent="0.25">
      <c r="A37" s="54" t="s">
        <v>255</v>
      </c>
      <c r="B37" s="51" t="s">
        <v>254</v>
      </c>
      <c r="C37" s="53"/>
      <c r="D37" s="327"/>
      <c r="E37" s="273">
        <f>Leistungsumfang!D24</f>
        <v>0</v>
      </c>
      <c r="F37" s="117"/>
      <c r="G37" s="118"/>
      <c r="H37" s="102" t="e">
        <f>D37*$D$11*$D$8*E37+G37</f>
        <v>#DIV/0!</v>
      </c>
      <c r="I37" s="97" t="e">
        <f>H37*$D$7</f>
        <v>#DIV/0!</v>
      </c>
      <c r="J37" s="61" t="e">
        <f>I37/I$52</f>
        <v>#DIV/0!</v>
      </c>
      <c r="K37" s="349"/>
      <c r="L37" s="350"/>
      <c r="M37" s="43"/>
      <c r="N37" s="373"/>
      <c r="P37" s="300"/>
    </row>
    <row r="38" spans="1:16" s="1" customFormat="1" ht="15.6" thickBot="1" x14ac:dyDescent="0.3">
      <c r="A38" s="50"/>
      <c r="B38" s="50"/>
      <c r="C38" s="50"/>
      <c r="D38" s="50"/>
      <c r="E38" s="50"/>
      <c r="F38" s="50"/>
      <c r="G38" s="50"/>
      <c r="H38" s="50"/>
      <c r="J38" s="50"/>
      <c r="K38" s="50"/>
      <c r="L38" s="50"/>
      <c r="M38" s="43"/>
      <c r="P38" s="299"/>
    </row>
    <row r="39" spans="1:16" s="1" customFormat="1" ht="66" x14ac:dyDescent="0.25">
      <c r="A39" s="359" t="s">
        <v>70</v>
      </c>
      <c r="B39" s="360"/>
      <c r="C39" s="50"/>
      <c r="D39" s="111" t="s">
        <v>127</v>
      </c>
      <c r="E39" s="112" t="s">
        <v>112</v>
      </c>
      <c r="F39" s="112" t="s">
        <v>117</v>
      </c>
      <c r="G39" s="112" t="str">
        <f>G15</f>
        <v>Stunden optionale Leistung (inkl.PKF)</v>
      </c>
      <c r="H39" s="113" t="s">
        <v>128</v>
      </c>
      <c r="I39" s="113" t="s">
        <v>113</v>
      </c>
      <c r="J39" s="113" t="str">
        <f>J15</f>
        <v>Anteil an Anbots-preis</v>
      </c>
      <c r="K39" s="365" t="s">
        <v>75</v>
      </c>
      <c r="L39" s="366"/>
      <c r="M39" s="43"/>
      <c r="N39" s="351" t="s">
        <v>92</v>
      </c>
      <c r="P39" s="199"/>
    </row>
    <row r="40" spans="1:16" s="1" customFormat="1" x14ac:dyDescent="0.25">
      <c r="A40" s="361"/>
      <c r="B40" s="362"/>
      <c r="C40" s="50"/>
      <c r="D40" s="106" t="s">
        <v>107</v>
      </c>
      <c r="E40" s="107" t="s">
        <v>108</v>
      </c>
      <c r="F40" s="107" t="s">
        <v>109</v>
      </c>
      <c r="G40" s="107" t="s">
        <v>110</v>
      </c>
      <c r="H40" s="107" t="s">
        <v>110</v>
      </c>
      <c r="I40" s="107" t="s">
        <v>111</v>
      </c>
      <c r="J40" s="107" t="s">
        <v>108</v>
      </c>
      <c r="K40" s="357"/>
      <c r="L40" s="358"/>
      <c r="M40" s="43"/>
      <c r="N40" s="372"/>
      <c r="P40" s="199"/>
    </row>
    <row r="41" spans="1:16" s="1" customFormat="1" ht="15.6" thickBot="1" x14ac:dyDescent="0.3">
      <c r="A41" s="363"/>
      <c r="B41" s="364"/>
      <c r="C41" s="50"/>
      <c r="D41" s="114" t="s">
        <v>129</v>
      </c>
      <c r="E41" s="115" t="s">
        <v>130</v>
      </c>
      <c r="F41" s="115" t="s">
        <v>131</v>
      </c>
      <c r="G41" s="115" t="s">
        <v>135</v>
      </c>
      <c r="H41" s="115" t="s">
        <v>136</v>
      </c>
      <c r="I41" s="115" t="s">
        <v>137</v>
      </c>
      <c r="J41" s="115"/>
      <c r="K41" s="367"/>
      <c r="L41" s="368"/>
      <c r="M41" s="43"/>
      <c r="N41" s="372"/>
      <c r="P41" s="199"/>
    </row>
    <row r="42" spans="1:16" s="1" customFormat="1" ht="11.25" customHeight="1" x14ac:dyDescent="0.25">
      <c r="A42" s="103"/>
      <c r="B42" s="103"/>
      <c r="C42" s="103"/>
      <c r="D42" s="103"/>
      <c r="E42" s="103"/>
      <c r="F42" s="103"/>
      <c r="G42" s="103"/>
      <c r="H42" s="306"/>
      <c r="I42" s="306"/>
      <c r="J42" s="103"/>
      <c r="K42" s="103"/>
      <c r="L42" s="103"/>
      <c r="M42" s="43"/>
      <c r="N42" s="372"/>
      <c r="P42" s="199"/>
    </row>
    <row r="43" spans="1:16" s="52" customFormat="1" x14ac:dyDescent="0.25">
      <c r="A43" s="56" t="s">
        <v>258</v>
      </c>
      <c r="B43" s="151" t="s">
        <v>257</v>
      </c>
      <c r="C43" s="53"/>
      <c r="D43" s="120"/>
      <c r="E43" s="273">
        <f>Leistungsumfang!D29</f>
        <v>0</v>
      </c>
      <c r="F43" s="274">
        <f>Leistungsumfang!E29</f>
        <v>0</v>
      </c>
      <c r="G43" s="118"/>
      <c r="H43" s="102" t="e">
        <f>D43*E43*F43*$D$8+G43</f>
        <v>#DIV/0!</v>
      </c>
      <c r="I43" s="97" t="e">
        <f>H43*$D$7</f>
        <v>#DIV/0!</v>
      </c>
      <c r="J43" s="61" t="e">
        <f>I43/I$52</f>
        <v>#DIV/0!</v>
      </c>
      <c r="K43" s="349"/>
      <c r="L43" s="350"/>
      <c r="M43" s="43"/>
      <c r="N43" s="373"/>
      <c r="P43" s="301"/>
    </row>
    <row r="44" spans="1:16" s="52" customFormat="1" x14ac:dyDescent="0.25">
      <c r="A44" s="56" t="s">
        <v>260</v>
      </c>
      <c r="B44" s="151" t="s">
        <v>259</v>
      </c>
      <c r="C44" s="53"/>
      <c r="D44" s="120"/>
      <c r="E44" s="273">
        <f>Leistungsumfang!D30</f>
        <v>0</v>
      </c>
      <c r="F44" s="274">
        <f>Leistungsumfang!E30</f>
        <v>0</v>
      </c>
      <c r="G44" s="118"/>
      <c r="H44" s="102" t="e">
        <f>D44*E44*F44*$D$8+G44</f>
        <v>#DIV/0!</v>
      </c>
      <c r="I44" s="97" t="e">
        <f>H44*$D$7</f>
        <v>#DIV/0!</v>
      </c>
      <c r="J44" s="61" t="e">
        <f>I44/I$52</f>
        <v>#DIV/0!</v>
      </c>
      <c r="K44" s="349"/>
      <c r="L44" s="350"/>
      <c r="M44" s="43"/>
      <c r="N44" s="332"/>
      <c r="P44" s="301"/>
    </row>
    <row r="45" spans="1:16" s="1" customFormat="1" ht="15" customHeight="1" thickBot="1" x14ac:dyDescent="0.3">
      <c r="A45" s="50"/>
      <c r="B45" s="50"/>
      <c r="C45" s="50"/>
      <c r="D45" s="50"/>
      <c r="E45" s="50"/>
      <c r="F45" s="50"/>
      <c r="G45" s="50"/>
      <c r="H45" s="50"/>
      <c r="I45" s="94"/>
      <c r="J45" s="50"/>
      <c r="K45" s="50"/>
      <c r="L45" s="50"/>
      <c r="M45" s="43"/>
      <c r="N45" s="351" t="s">
        <v>94</v>
      </c>
      <c r="P45" s="302"/>
    </row>
    <row r="46" spans="1:16" s="84" customFormat="1" ht="16.2" thickBot="1" x14ac:dyDescent="0.3">
      <c r="A46" s="63" t="s">
        <v>97</v>
      </c>
      <c r="B46" s="87"/>
      <c r="C46" s="66"/>
      <c r="D46" s="90"/>
      <c r="E46" s="108"/>
      <c r="F46" s="108"/>
      <c r="G46" s="108"/>
      <c r="H46" s="108" t="s">
        <v>145</v>
      </c>
      <c r="I46" s="109" t="s">
        <v>146</v>
      </c>
      <c r="J46" s="110"/>
      <c r="K46" s="108"/>
      <c r="L46" s="89"/>
      <c r="M46" s="65"/>
      <c r="N46" s="372"/>
      <c r="P46" s="66"/>
    </row>
    <row r="47" spans="1:16" s="84" customFormat="1" ht="8.25" customHeight="1" x14ac:dyDescent="0.25">
      <c r="A47" s="65"/>
      <c r="B47" s="65"/>
      <c r="C47" s="65"/>
      <c r="D47" s="65"/>
      <c r="E47" s="65"/>
      <c r="F47" s="65"/>
      <c r="G47" s="65"/>
      <c r="H47" s="65"/>
      <c r="I47" s="98"/>
      <c r="J47" s="65"/>
      <c r="K47" s="42"/>
      <c r="L47" s="42"/>
      <c r="M47" s="65"/>
      <c r="N47" s="372"/>
      <c r="P47" s="66"/>
    </row>
    <row r="48" spans="1:16" x14ac:dyDescent="0.25">
      <c r="A48" s="42"/>
      <c r="B48" s="116" t="s">
        <v>77</v>
      </c>
      <c r="C48" s="42"/>
      <c r="D48" s="42"/>
      <c r="E48" s="42"/>
      <c r="F48" s="42"/>
      <c r="G48" s="42"/>
      <c r="H48" s="46" t="e">
        <f>SUM(H19:H45)</f>
        <v>#DIV/0!</v>
      </c>
      <c r="I48" s="99"/>
      <c r="J48" s="50"/>
      <c r="K48" s="42"/>
      <c r="L48" s="42"/>
      <c r="N48" s="372"/>
      <c r="P48" s="41"/>
    </row>
    <row r="49" spans="1:16" x14ac:dyDescent="0.25">
      <c r="A49" s="42"/>
      <c r="B49" s="45" t="s">
        <v>78</v>
      </c>
      <c r="C49" s="42"/>
      <c r="D49" s="42"/>
      <c r="E49" s="42"/>
      <c r="F49" s="42"/>
      <c r="G49" s="42"/>
      <c r="H49" s="47"/>
      <c r="I49" s="100" t="e">
        <f>SUM(I14:I45)</f>
        <v>#DIV/0!</v>
      </c>
      <c r="J49" s="50"/>
      <c r="K49" s="42"/>
      <c r="L49" s="42"/>
      <c r="N49" s="373"/>
      <c r="P49" s="41"/>
    </row>
    <row r="50" spans="1:16" x14ac:dyDescent="0.25">
      <c r="A50" s="42"/>
      <c r="B50" s="45" t="s">
        <v>81</v>
      </c>
      <c r="C50" s="42"/>
      <c r="D50" s="42"/>
      <c r="E50" s="42"/>
      <c r="F50" s="42"/>
      <c r="G50" s="42"/>
      <c r="H50" s="42"/>
      <c r="I50" s="95"/>
      <c r="J50" s="61" t="e">
        <f>I50/I$52</f>
        <v>#DIV/0!</v>
      </c>
      <c r="K50" s="42"/>
      <c r="L50" s="42"/>
      <c r="P50" s="41"/>
    </row>
    <row r="51" spans="1:16" ht="6.75" customHeight="1" thickBot="1" x14ac:dyDescent="0.3">
      <c r="A51" s="42"/>
      <c r="B51" s="42"/>
      <c r="C51" s="42"/>
      <c r="D51" s="42"/>
      <c r="E51" s="42"/>
      <c r="F51" s="42"/>
      <c r="G51" s="42"/>
      <c r="H51" s="42"/>
      <c r="I51" s="99"/>
      <c r="J51" s="50"/>
      <c r="K51" s="42"/>
      <c r="L51" s="42"/>
      <c r="P51" s="41"/>
    </row>
    <row r="52" spans="1:16" ht="17.25" customHeight="1" thickBot="1" x14ac:dyDescent="0.3">
      <c r="A52" s="41"/>
      <c r="B52" s="270" t="s">
        <v>76</v>
      </c>
      <c r="C52" s="271"/>
      <c r="D52" s="271"/>
      <c r="E52" s="271"/>
      <c r="F52" s="271"/>
      <c r="G52" s="271"/>
      <c r="H52" s="271"/>
      <c r="I52" s="269" t="e">
        <f>I50+I49</f>
        <v>#DIV/0!</v>
      </c>
      <c r="J52" s="122" t="e">
        <f>SUM(J19:J50)</f>
        <v>#DIV/0!</v>
      </c>
      <c r="K52" s="42"/>
      <c r="L52" s="42"/>
      <c r="P52" s="41"/>
    </row>
    <row r="53" spans="1:16" ht="6.75" customHeight="1" x14ac:dyDescent="0.25">
      <c r="A53" s="42"/>
      <c r="B53" s="45"/>
      <c r="D53" s="42"/>
      <c r="E53" s="42"/>
      <c r="F53" s="42"/>
      <c r="G53" s="42"/>
      <c r="I53" s="101"/>
      <c r="J53" s="1"/>
      <c r="K53" s="42"/>
      <c r="L53" s="42"/>
      <c r="P53" s="41"/>
    </row>
    <row r="54" spans="1:16" ht="15.6" thickBot="1" x14ac:dyDescent="0.3">
      <c r="A54" s="42"/>
      <c r="B54" s="45" t="s">
        <v>98</v>
      </c>
      <c r="C54" s="42"/>
      <c r="D54" s="42"/>
      <c r="E54" s="42"/>
      <c r="F54" s="42"/>
      <c r="G54" s="42"/>
      <c r="H54" s="42"/>
      <c r="I54" s="96" t="e">
        <f>I52*0.2</f>
        <v>#DIV/0!</v>
      </c>
      <c r="J54" s="50"/>
      <c r="K54" s="42"/>
      <c r="L54" s="42"/>
      <c r="P54" s="303"/>
    </row>
    <row r="55" spans="1:16" ht="17.25" customHeight="1" thickBot="1" x14ac:dyDescent="0.3">
      <c r="A55" s="41"/>
      <c r="B55" s="270" t="s">
        <v>71</v>
      </c>
      <c r="C55" s="271"/>
      <c r="D55" s="271"/>
      <c r="E55" s="271"/>
      <c r="F55" s="271"/>
      <c r="G55" s="271"/>
      <c r="H55" s="271"/>
      <c r="I55" s="269" t="e">
        <f>I54+I52</f>
        <v>#DIV/0!</v>
      </c>
      <c r="J55" s="50"/>
      <c r="K55" s="42"/>
      <c r="L55" s="42"/>
      <c r="P55" s="303"/>
    </row>
    <row r="56" spans="1:16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P56" s="41"/>
    </row>
    <row r="57" spans="1:16" x14ac:dyDescent="0.25">
      <c r="H57" s="94"/>
      <c r="I57" s="94"/>
      <c r="J57" s="94"/>
      <c r="K57" s="94"/>
      <c r="L57" s="94"/>
      <c r="P57" s="41"/>
    </row>
  </sheetData>
  <mergeCells count="41">
    <mergeCell ref="K29:L29"/>
    <mergeCell ref="K26:L26"/>
    <mergeCell ref="K27:L27"/>
    <mergeCell ref="N45:N49"/>
    <mergeCell ref="D3:L3"/>
    <mergeCell ref="D4:L4"/>
    <mergeCell ref="K35:L35"/>
    <mergeCell ref="K36:L36"/>
    <mergeCell ref="K37:L37"/>
    <mergeCell ref="K43:L43"/>
    <mergeCell ref="N39:N43"/>
    <mergeCell ref="K41:L41"/>
    <mergeCell ref="N33:N37"/>
    <mergeCell ref="K44:L44"/>
    <mergeCell ref="N15:N27"/>
    <mergeCell ref="K17:L17"/>
    <mergeCell ref="A39:B41"/>
    <mergeCell ref="A15:B17"/>
    <mergeCell ref="A29:B31"/>
    <mergeCell ref="D10:E10"/>
    <mergeCell ref="K39:L39"/>
    <mergeCell ref="K19:L19"/>
    <mergeCell ref="K40:L40"/>
    <mergeCell ref="K30:L30"/>
    <mergeCell ref="K31:L31"/>
    <mergeCell ref="D13:L13"/>
    <mergeCell ref="K33:L33"/>
    <mergeCell ref="K34:L34"/>
    <mergeCell ref="K20:L20"/>
    <mergeCell ref="K21:L21"/>
    <mergeCell ref="K22:L22"/>
    <mergeCell ref="K15:L15"/>
    <mergeCell ref="K23:L23"/>
    <mergeCell ref="K24:L24"/>
    <mergeCell ref="K25:L25"/>
    <mergeCell ref="N7:N11"/>
    <mergeCell ref="D7:E7"/>
    <mergeCell ref="D8:E8"/>
    <mergeCell ref="D9:E9"/>
    <mergeCell ref="D11:E11"/>
    <mergeCell ref="K16:L16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70" fitToHeight="0" orientation="portrait" horizontalDpi="300" r:id="rId1"/>
  <headerFooter alignWithMargins="0">
    <oddFooter>&amp;L&amp;8Leitfaden Kostenabschätzung von Planungsleistungen  /  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J55"/>
  <sheetViews>
    <sheetView showGridLines="0" zoomScaleNormal="100" zoomScaleSheetLayoutView="70" workbookViewId="0"/>
  </sheetViews>
  <sheetFormatPr baseColWidth="10" defaultRowHeight="13.2" x14ac:dyDescent="0.25"/>
  <cols>
    <col min="1" max="1" width="13.5546875" customWidth="1"/>
    <col min="2" max="2" width="6.88671875" hidden="1" customWidth="1"/>
    <col min="3" max="3" width="3.6640625" customWidth="1"/>
    <col min="4" max="4" width="9.109375" customWidth="1"/>
    <col min="5" max="5" width="6.88671875" customWidth="1"/>
    <col min="6" max="6" width="7.5546875" customWidth="1"/>
    <col min="7" max="9" width="6.109375" bestFit="1" customWidth="1"/>
    <col min="10" max="13" width="6.109375" customWidth="1"/>
    <col min="14" max="20" width="4.88671875" bestFit="1" customWidth="1"/>
    <col min="21" max="21" width="9.33203125" customWidth="1"/>
    <col min="22" max="22" width="12.6640625" bestFit="1" customWidth="1"/>
    <col min="23" max="23" width="14.6640625" bestFit="1" customWidth="1"/>
    <col min="25" max="25" width="11.5546875" bestFit="1" customWidth="1"/>
    <col min="26" max="26" width="11.5546875" customWidth="1"/>
    <col min="27" max="28" width="11.5546875" bestFit="1" customWidth="1"/>
    <col min="29" max="29" width="11.5546875" customWidth="1"/>
    <col min="30" max="30" width="11.5546875" bestFit="1" customWidth="1"/>
  </cols>
  <sheetData>
    <row r="1" spans="1:45" ht="17.399999999999999" x14ac:dyDescent="0.3">
      <c r="A1" s="71" t="s">
        <v>198</v>
      </c>
    </row>
    <row r="2" spans="1:45" ht="17.399999999999999" x14ac:dyDescent="0.3">
      <c r="A2" s="71"/>
    </row>
    <row r="3" spans="1:45" s="34" customFormat="1" ht="15.6" x14ac:dyDescent="0.3">
      <c r="A3" s="33" t="s">
        <v>61</v>
      </c>
      <c r="B3" s="33"/>
      <c r="C3" s="33"/>
      <c r="E3" s="278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80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5" s="34" customFormat="1" ht="15.6" x14ac:dyDescent="0.3">
      <c r="A4" s="33" t="s">
        <v>62</v>
      </c>
      <c r="B4" s="33"/>
      <c r="C4" s="33"/>
      <c r="E4" s="278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80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5" s="34" customFormat="1" ht="15.6" x14ac:dyDescent="0.3">
      <c r="A5" s="33"/>
      <c r="B5" s="33"/>
      <c r="C5" s="33"/>
      <c r="D5" s="159"/>
      <c r="E5" s="159"/>
      <c r="F5" s="159"/>
      <c r="G5" s="159"/>
      <c r="H5" s="159"/>
      <c r="I5" s="159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59"/>
      <c r="X5" s="315"/>
      <c r="Y5" s="48"/>
      <c r="Z5" s="48"/>
      <c r="AA5" s="48"/>
      <c r="AB5" s="48"/>
      <c r="AC5" s="48"/>
      <c r="AD5" s="48"/>
      <c r="AE5" s="48"/>
      <c r="AF5"/>
      <c r="AG5"/>
      <c r="AH5"/>
      <c r="AI5"/>
      <c r="AJ5"/>
      <c r="AK5"/>
      <c r="AL5"/>
      <c r="AM5"/>
      <c r="AN5"/>
      <c r="AO5"/>
      <c r="AP5"/>
      <c r="AQ5"/>
    </row>
    <row r="6" spans="1:45" ht="21.75" customHeight="1" x14ac:dyDescent="0.25">
      <c r="A6" s="381" t="s">
        <v>158</v>
      </c>
      <c r="B6" s="162"/>
      <c r="C6" s="388" t="s">
        <v>159</v>
      </c>
      <c r="D6" s="388" t="s">
        <v>160</v>
      </c>
      <c r="E6" s="388" t="s">
        <v>107</v>
      </c>
      <c r="F6" s="326" t="s">
        <v>222</v>
      </c>
      <c r="G6" s="376" t="s">
        <v>141</v>
      </c>
      <c r="H6" s="377"/>
      <c r="I6" s="378"/>
      <c r="J6" s="385" t="s">
        <v>161</v>
      </c>
      <c r="K6" s="386"/>
      <c r="L6" s="386"/>
      <c r="M6" s="387"/>
      <c r="N6" s="385" t="s">
        <v>142</v>
      </c>
      <c r="O6" s="386"/>
      <c r="P6" s="386"/>
      <c r="Q6" s="386"/>
      <c r="R6" s="386"/>
      <c r="S6" s="386"/>
      <c r="T6" s="386"/>
      <c r="U6" s="326" t="s">
        <v>162</v>
      </c>
      <c r="X6" s="48"/>
      <c r="Y6" s="48"/>
      <c r="Z6" s="48"/>
      <c r="AA6" s="48"/>
      <c r="AB6" s="48"/>
      <c r="AC6" s="48"/>
      <c r="AD6" s="48"/>
      <c r="AE6" s="48"/>
    </row>
    <row r="7" spans="1:45" s="136" customFormat="1" ht="19.5" customHeight="1" x14ac:dyDescent="0.25">
      <c r="A7" s="381"/>
      <c r="B7" s="381" t="s">
        <v>163</v>
      </c>
      <c r="C7" s="388"/>
      <c r="D7" s="388"/>
      <c r="E7" s="388"/>
      <c r="F7" s="379" t="s">
        <v>147</v>
      </c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161" t="s">
        <v>164</v>
      </c>
      <c r="X7" s="316"/>
      <c r="Y7" s="316"/>
      <c r="Z7" s="316"/>
      <c r="AA7" s="316"/>
      <c r="AB7" s="316"/>
      <c r="AC7" s="316"/>
      <c r="AD7" s="316"/>
      <c r="AE7" s="316"/>
    </row>
    <row r="8" spans="1:45" ht="14.25" customHeight="1" x14ac:dyDescent="0.25">
      <c r="A8" s="381"/>
      <c r="B8" s="381"/>
      <c r="C8" s="388"/>
      <c r="D8" s="388"/>
      <c r="E8" s="388"/>
      <c r="F8" s="198">
        <v>1</v>
      </c>
      <c r="G8" s="198">
        <v>2</v>
      </c>
      <c r="H8" s="198">
        <v>3</v>
      </c>
      <c r="I8" s="198">
        <v>4</v>
      </c>
      <c r="J8" s="198">
        <v>5</v>
      </c>
      <c r="K8" s="198">
        <v>6</v>
      </c>
      <c r="L8" s="198">
        <v>7</v>
      </c>
      <c r="M8" s="198">
        <v>8</v>
      </c>
      <c r="N8" s="198">
        <v>9</v>
      </c>
      <c r="O8" s="198">
        <v>10</v>
      </c>
      <c r="P8" s="198">
        <v>11</v>
      </c>
      <c r="Q8" s="198">
        <v>12</v>
      </c>
      <c r="R8" s="198">
        <v>13</v>
      </c>
      <c r="S8" s="198">
        <v>14</v>
      </c>
      <c r="T8" s="198">
        <v>15</v>
      </c>
      <c r="U8" s="198">
        <v>16</v>
      </c>
      <c r="V8" s="163" t="s">
        <v>111</v>
      </c>
      <c r="W8" s="40"/>
      <c r="X8" s="48"/>
      <c r="Y8" s="304"/>
      <c r="Z8" s="304"/>
      <c r="AA8" s="317"/>
      <c r="AB8" s="317"/>
      <c r="AC8" s="317"/>
      <c r="AD8" s="48"/>
      <c r="AE8" s="48"/>
    </row>
    <row r="9" spans="1:45" ht="14.4" customHeight="1" x14ac:dyDescent="0.25">
      <c r="A9" s="164"/>
      <c r="B9" s="165"/>
      <c r="C9" s="166"/>
      <c r="D9" s="167"/>
      <c r="E9" s="225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9"/>
      <c r="W9" s="40" t="s">
        <v>165</v>
      </c>
      <c r="X9" s="48"/>
      <c r="Y9" s="318"/>
      <c r="Z9" s="318"/>
      <c r="AA9" s="318"/>
      <c r="AB9" s="318"/>
      <c r="AC9" s="318"/>
      <c r="AD9" s="318"/>
      <c r="AE9" s="31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</row>
    <row r="10" spans="1:45" x14ac:dyDescent="0.25">
      <c r="A10" s="382" t="s">
        <v>173</v>
      </c>
      <c r="B10" s="383"/>
      <c r="C10" s="383"/>
      <c r="D10" s="383"/>
      <c r="E10" s="384"/>
      <c r="F10" s="227">
        <f>$E$9*F9</f>
        <v>0</v>
      </c>
      <c r="G10" s="227">
        <f t="shared" ref="G10:U10" si="0">$E$9*G9</f>
        <v>0</v>
      </c>
      <c r="H10" s="227">
        <f t="shared" si="0"/>
        <v>0</v>
      </c>
      <c r="I10" s="227">
        <f t="shared" si="0"/>
        <v>0</v>
      </c>
      <c r="J10" s="227">
        <f t="shared" si="0"/>
        <v>0</v>
      </c>
      <c r="K10" s="227">
        <f t="shared" si="0"/>
        <v>0</v>
      </c>
      <c r="L10" s="227">
        <f t="shared" si="0"/>
        <v>0</v>
      </c>
      <c r="M10" s="227">
        <f t="shared" si="0"/>
        <v>0</v>
      </c>
      <c r="N10" s="227">
        <f t="shared" si="0"/>
        <v>0</v>
      </c>
      <c r="O10" s="227">
        <f t="shared" si="0"/>
        <v>0</v>
      </c>
      <c r="P10" s="227">
        <f t="shared" si="0"/>
        <v>0</v>
      </c>
      <c r="Q10" s="227">
        <f t="shared" si="0"/>
        <v>0</v>
      </c>
      <c r="R10" s="227">
        <f t="shared" si="0"/>
        <v>0</v>
      </c>
      <c r="S10" s="227">
        <f t="shared" si="0"/>
        <v>0</v>
      </c>
      <c r="T10" s="227">
        <f t="shared" si="0"/>
        <v>0</v>
      </c>
      <c r="U10" s="227">
        <f t="shared" si="0"/>
        <v>0</v>
      </c>
      <c r="V10" s="169"/>
      <c r="W10" s="170" t="s">
        <v>165</v>
      </c>
      <c r="X10" s="48"/>
      <c r="Y10" s="318"/>
      <c r="Z10" s="318"/>
      <c r="AA10" s="318"/>
      <c r="AB10" s="318"/>
      <c r="AC10" s="318"/>
      <c r="AD10" s="318"/>
      <c r="AE10" s="31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</row>
    <row r="11" spans="1:45" x14ac:dyDescent="0.25">
      <c r="A11" s="382" t="s">
        <v>166</v>
      </c>
      <c r="B11" s="383"/>
      <c r="C11" s="383"/>
      <c r="D11" s="383"/>
      <c r="E11" s="384"/>
      <c r="F11" s="171">
        <f>$D$9*F10</f>
        <v>0</v>
      </c>
      <c r="G11" s="171">
        <f t="shared" ref="G11:U11" si="1">$D$9*G10</f>
        <v>0</v>
      </c>
      <c r="H11" s="171">
        <f t="shared" si="1"/>
        <v>0</v>
      </c>
      <c r="I11" s="171">
        <f t="shared" si="1"/>
        <v>0</v>
      </c>
      <c r="J11" s="171">
        <f t="shared" si="1"/>
        <v>0</v>
      </c>
      <c r="K11" s="171">
        <f t="shared" si="1"/>
        <v>0</v>
      </c>
      <c r="L11" s="171">
        <f t="shared" si="1"/>
        <v>0</v>
      </c>
      <c r="M11" s="171">
        <f t="shared" si="1"/>
        <v>0</v>
      </c>
      <c r="N11" s="171">
        <f t="shared" si="1"/>
        <v>0</v>
      </c>
      <c r="O11" s="171">
        <f t="shared" si="1"/>
        <v>0</v>
      </c>
      <c r="P11" s="171">
        <f t="shared" si="1"/>
        <v>0</v>
      </c>
      <c r="Q11" s="171">
        <f t="shared" si="1"/>
        <v>0</v>
      </c>
      <c r="R11" s="171">
        <f t="shared" si="1"/>
        <v>0</v>
      </c>
      <c r="S11" s="171">
        <f t="shared" si="1"/>
        <v>0</v>
      </c>
      <c r="T11" s="171">
        <f t="shared" si="1"/>
        <v>0</v>
      </c>
      <c r="U11" s="171">
        <f t="shared" si="1"/>
        <v>0</v>
      </c>
      <c r="V11" s="169">
        <f>SUM(F11:U11)</f>
        <v>0</v>
      </c>
      <c r="W11" s="170"/>
      <c r="X11" s="319"/>
      <c r="Y11" s="318"/>
      <c r="Z11" s="318"/>
      <c r="AA11" s="318"/>
      <c r="AB11" s="318"/>
      <c r="AC11" s="318"/>
      <c r="AD11" s="318"/>
      <c r="AE11" s="31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</row>
    <row r="12" spans="1:45" ht="14.4" customHeight="1" x14ac:dyDescent="0.25">
      <c r="A12" s="173"/>
      <c r="B12" s="174"/>
      <c r="C12" s="175"/>
      <c r="D12" s="176"/>
      <c r="E12" s="226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69"/>
      <c r="W12" s="40"/>
      <c r="X12" s="48"/>
      <c r="Y12" s="318"/>
      <c r="Z12" s="318"/>
      <c r="AA12" s="318"/>
      <c r="AB12" s="318"/>
      <c r="AC12" s="318"/>
      <c r="AD12" s="318"/>
      <c r="AE12" s="31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</row>
    <row r="13" spans="1:45" x14ac:dyDescent="0.25">
      <c r="A13" s="382" t="s">
        <v>173</v>
      </c>
      <c r="B13" s="383"/>
      <c r="C13" s="383"/>
      <c r="D13" s="383"/>
      <c r="E13" s="384"/>
      <c r="F13" s="228">
        <f t="shared" ref="F13:U13" si="2">$E$12*F12</f>
        <v>0</v>
      </c>
      <c r="G13" s="228">
        <f t="shared" si="2"/>
        <v>0</v>
      </c>
      <c r="H13" s="228">
        <f t="shared" si="2"/>
        <v>0</v>
      </c>
      <c r="I13" s="228">
        <f t="shared" si="2"/>
        <v>0</v>
      </c>
      <c r="J13" s="228">
        <f t="shared" si="2"/>
        <v>0</v>
      </c>
      <c r="K13" s="228">
        <f t="shared" si="2"/>
        <v>0</v>
      </c>
      <c r="L13" s="228">
        <f t="shared" si="2"/>
        <v>0</v>
      </c>
      <c r="M13" s="228">
        <f t="shared" si="2"/>
        <v>0</v>
      </c>
      <c r="N13" s="228">
        <f t="shared" si="2"/>
        <v>0</v>
      </c>
      <c r="O13" s="228">
        <f t="shared" si="2"/>
        <v>0</v>
      </c>
      <c r="P13" s="228">
        <f t="shared" si="2"/>
        <v>0</v>
      </c>
      <c r="Q13" s="228">
        <f t="shared" si="2"/>
        <v>0</v>
      </c>
      <c r="R13" s="228">
        <f t="shared" si="2"/>
        <v>0</v>
      </c>
      <c r="S13" s="228">
        <f t="shared" si="2"/>
        <v>0</v>
      </c>
      <c r="T13" s="228">
        <f t="shared" si="2"/>
        <v>0</v>
      </c>
      <c r="U13" s="228">
        <f t="shared" si="2"/>
        <v>0</v>
      </c>
      <c r="V13" s="169"/>
      <c r="W13" s="170"/>
      <c r="X13" s="48"/>
      <c r="Y13" s="318"/>
      <c r="Z13" s="318"/>
      <c r="AA13" s="318"/>
      <c r="AB13" s="318"/>
      <c r="AC13" s="318"/>
      <c r="AD13" s="318"/>
      <c r="AE13" s="31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</row>
    <row r="14" spans="1:45" x14ac:dyDescent="0.25">
      <c r="A14" s="382" t="s">
        <v>166</v>
      </c>
      <c r="B14" s="383"/>
      <c r="C14" s="383"/>
      <c r="D14" s="383"/>
      <c r="E14" s="384"/>
      <c r="F14" s="178">
        <f t="shared" ref="F14:U14" si="3">$D$12*F13</f>
        <v>0</v>
      </c>
      <c r="G14" s="178">
        <f t="shared" si="3"/>
        <v>0</v>
      </c>
      <c r="H14" s="178">
        <f t="shared" si="3"/>
        <v>0</v>
      </c>
      <c r="I14" s="178">
        <f t="shared" si="3"/>
        <v>0</v>
      </c>
      <c r="J14" s="178">
        <f t="shared" si="3"/>
        <v>0</v>
      </c>
      <c r="K14" s="178">
        <f t="shared" si="3"/>
        <v>0</v>
      </c>
      <c r="L14" s="178">
        <f t="shared" si="3"/>
        <v>0</v>
      </c>
      <c r="M14" s="178">
        <f t="shared" si="3"/>
        <v>0</v>
      </c>
      <c r="N14" s="178">
        <f t="shared" si="3"/>
        <v>0</v>
      </c>
      <c r="O14" s="178">
        <f t="shared" si="3"/>
        <v>0</v>
      </c>
      <c r="P14" s="178">
        <f t="shared" si="3"/>
        <v>0</v>
      </c>
      <c r="Q14" s="178">
        <f t="shared" si="3"/>
        <v>0</v>
      </c>
      <c r="R14" s="178">
        <f t="shared" si="3"/>
        <v>0</v>
      </c>
      <c r="S14" s="178">
        <f t="shared" si="3"/>
        <v>0</v>
      </c>
      <c r="T14" s="178">
        <f t="shared" si="3"/>
        <v>0</v>
      </c>
      <c r="U14" s="178">
        <f t="shared" si="3"/>
        <v>0</v>
      </c>
      <c r="V14" s="169">
        <f>SUM(F14:U14)</f>
        <v>0</v>
      </c>
      <c r="W14" s="170"/>
      <c r="X14" s="172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</row>
    <row r="15" spans="1:45" ht="14.4" customHeight="1" x14ac:dyDescent="0.25">
      <c r="A15" s="164"/>
      <c r="B15" s="165"/>
      <c r="C15" s="166"/>
      <c r="D15" s="167"/>
      <c r="E15" s="225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9"/>
      <c r="W15" s="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</row>
    <row r="16" spans="1:45" x14ac:dyDescent="0.25">
      <c r="A16" s="382" t="s">
        <v>173</v>
      </c>
      <c r="B16" s="383"/>
      <c r="C16" s="383"/>
      <c r="D16" s="383"/>
      <c r="E16" s="384"/>
      <c r="F16" s="227">
        <f t="shared" ref="F16:U16" si="4">$E$15*F15</f>
        <v>0</v>
      </c>
      <c r="G16" s="227">
        <f t="shared" si="4"/>
        <v>0</v>
      </c>
      <c r="H16" s="227">
        <f t="shared" si="4"/>
        <v>0</v>
      </c>
      <c r="I16" s="227">
        <f t="shared" si="4"/>
        <v>0</v>
      </c>
      <c r="J16" s="227">
        <f t="shared" si="4"/>
        <v>0</v>
      </c>
      <c r="K16" s="227">
        <f t="shared" si="4"/>
        <v>0</v>
      </c>
      <c r="L16" s="227">
        <f t="shared" si="4"/>
        <v>0</v>
      </c>
      <c r="M16" s="227">
        <f t="shared" si="4"/>
        <v>0</v>
      </c>
      <c r="N16" s="227">
        <f t="shared" si="4"/>
        <v>0</v>
      </c>
      <c r="O16" s="227">
        <f t="shared" si="4"/>
        <v>0</v>
      </c>
      <c r="P16" s="227">
        <f t="shared" si="4"/>
        <v>0</v>
      </c>
      <c r="Q16" s="227">
        <f t="shared" si="4"/>
        <v>0</v>
      </c>
      <c r="R16" s="227">
        <f t="shared" si="4"/>
        <v>0</v>
      </c>
      <c r="S16" s="227">
        <f t="shared" si="4"/>
        <v>0</v>
      </c>
      <c r="T16" s="227">
        <f t="shared" si="4"/>
        <v>0</v>
      </c>
      <c r="U16" s="227">
        <f t="shared" si="4"/>
        <v>0</v>
      </c>
      <c r="V16" s="169"/>
      <c r="W16" s="170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</row>
    <row r="17" spans="1:45" x14ac:dyDescent="0.25">
      <c r="A17" s="382" t="s">
        <v>166</v>
      </c>
      <c r="B17" s="383"/>
      <c r="C17" s="383"/>
      <c r="D17" s="383"/>
      <c r="E17" s="384"/>
      <c r="F17" s="171">
        <f t="shared" ref="F17:K17" si="5">$D$15*F16</f>
        <v>0</v>
      </c>
      <c r="G17" s="171">
        <f t="shared" si="5"/>
        <v>0</v>
      </c>
      <c r="H17" s="171">
        <f t="shared" si="5"/>
        <v>0</v>
      </c>
      <c r="I17" s="171">
        <f t="shared" si="5"/>
        <v>0</v>
      </c>
      <c r="J17" s="171">
        <f t="shared" si="5"/>
        <v>0</v>
      </c>
      <c r="K17" s="171">
        <f t="shared" si="5"/>
        <v>0</v>
      </c>
      <c r="L17" s="171">
        <f>$D$15*L16</f>
        <v>0</v>
      </c>
      <c r="M17" s="171">
        <f t="shared" ref="M17:T17" si="6">$D$15*M16</f>
        <v>0</v>
      </c>
      <c r="N17" s="171">
        <f t="shared" si="6"/>
        <v>0</v>
      </c>
      <c r="O17" s="171">
        <f>$D$15*O16</f>
        <v>0</v>
      </c>
      <c r="P17" s="171">
        <f t="shared" si="6"/>
        <v>0</v>
      </c>
      <c r="Q17" s="171">
        <f t="shared" si="6"/>
        <v>0</v>
      </c>
      <c r="R17" s="171">
        <f t="shared" si="6"/>
        <v>0</v>
      </c>
      <c r="S17" s="171">
        <f>$D$15*S16</f>
        <v>0</v>
      </c>
      <c r="T17" s="171">
        <f t="shared" si="6"/>
        <v>0</v>
      </c>
      <c r="U17" s="171">
        <f>$D$15*U16</f>
        <v>0</v>
      </c>
      <c r="V17" s="169">
        <f>SUM(F17:U17)</f>
        <v>0</v>
      </c>
      <c r="W17" s="170"/>
      <c r="X17" s="172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</row>
    <row r="18" spans="1:45" ht="6.9" customHeight="1" x14ac:dyDescent="0.25">
      <c r="A18" s="40"/>
      <c r="B18" s="40"/>
      <c r="C18" s="40"/>
      <c r="D18" s="179"/>
      <c r="E18" s="179"/>
      <c r="F18" s="179"/>
      <c r="G18" s="179"/>
      <c r="H18" s="179"/>
      <c r="I18" s="179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1"/>
      <c r="W18" s="40"/>
    </row>
    <row r="19" spans="1:45" ht="15" customHeight="1" x14ac:dyDescent="0.25">
      <c r="A19" s="182" t="s">
        <v>167</v>
      </c>
      <c r="B19" s="183"/>
      <c r="C19" s="183"/>
      <c r="D19" s="184"/>
      <c r="E19" s="185"/>
      <c r="F19" s="186">
        <f t="shared" ref="F19:K19" si="7">F10+F13+F16</f>
        <v>0</v>
      </c>
      <c r="G19" s="186">
        <f t="shared" si="7"/>
        <v>0</v>
      </c>
      <c r="H19" s="186">
        <f t="shared" si="7"/>
        <v>0</v>
      </c>
      <c r="I19" s="186">
        <f t="shared" si="7"/>
        <v>0</v>
      </c>
      <c r="J19" s="186">
        <f t="shared" si="7"/>
        <v>0</v>
      </c>
      <c r="K19" s="186">
        <f t="shared" si="7"/>
        <v>0</v>
      </c>
      <c r="L19" s="186">
        <f t="shared" ref="L19:U19" si="8">L10+L13+L16</f>
        <v>0</v>
      </c>
      <c r="M19" s="186">
        <f>M10+M13+M16</f>
        <v>0</v>
      </c>
      <c r="N19" s="186">
        <f t="shared" si="8"/>
        <v>0</v>
      </c>
      <c r="O19" s="186">
        <f t="shared" si="8"/>
        <v>0</v>
      </c>
      <c r="P19" s="186">
        <f t="shared" si="8"/>
        <v>0</v>
      </c>
      <c r="Q19" s="186">
        <f t="shared" si="8"/>
        <v>0</v>
      </c>
      <c r="R19" s="186">
        <f t="shared" si="8"/>
        <v>0</v>
      </c>
      <c r="S19" s="186">
        <f t="shared" si="8"/>
        <v>0</v>
      </c>
      <c r="T19" s="186">
        <f t="shared" si="8"/>
        <v>0</v>
      </c>
      <c r="U19" s="186">
        <f t="shared" si="8"/>
        <v>0</v>
      </c>
      <c r="V19" s="187"/>
      <c r="W19" s="188"/>
    </row>
    <row r="20" spans="1:45" ht="6.9" customHeight="1" x14ac:dyDescent="0.25">
      <c r="A20" s="40"/>
      <c r="B20" s="40"/>
      <c r="C20" s="40"/>
      <c r="D20" s="179"/>
      <c r="E20" s="179"/>
      <c r="F20" s="179"/>
      <c r="G20" s="179"/>
      <c r="H20" s="179"/>
      <c r="I20" s="179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1"/>
      <c r="W20" s="40"/>
    </row>
    <row r="21" spans="1:45" s="1" customFormat="1" ht="15" customHeight="1" x14ac:dyDescent="0.25">
      <c r="A21" s="182" t="s">
        <v>156</v>
      </c>
      <c r="B21" s="183"/>
      <c r="C21" s="183"/>
      <c r="D21" s="183"/>
      <c r="E21" s="183"/>
      <c r="F21" s="183"/>
      <c r="G21" s="183"/>
      <c r="H21" s="183"/>
      <c r="I21" s="183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90">
        <f>SUM(V9:V17)</f>
        <v>0</v>
      </c>
      <c r="W21" s="40"/>
    </row>
    <row r="22" spans="1:45" ht="12" customHeight="1" x14ac:dyDescent="0.2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</row>
    <row r="23" spans="1:45" s="1" customFormat="1" ht="13.8" x14ac:dyDescent="0.25">
      <c r="A23" s="191" t="s">
        <v>209</v>
      </c>
      <c r="B23" s="192"/>
      <c r="C23" s="192"/>
      <c r="D23" s="192"/>
      <c r="E23" s="192"/>
      <c r="F23" s="192"/>
      <c r="G23" s="192"/>
      <c r="H23" s="192"/>
      <c r="I23" s="192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4"/>
      <c r="W23" s="181"/>
    </row>
    <row r="24" spans="1:45" ht="6.75" customHeight="1" x14ac:dyDescent="0.25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</row>
    <row r="25" spans="1:45" s="1" customFormat="1" ht="13.8" x14ac:dyDescent="0.25">
      <c r="A25" s="191" t="s">
        <v>210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4"/>
      <c r="W25" s="181"/>
    </row>
    <row r="26" spans="1:45" ht="6.75" customHeight="1" x14ac:dyDescent="0.25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</row>
    <row r="27" spans="1:45" s="1" customFormat="1" ht="15" customHeight="1" x14ac:dyDescent="0.25">
      <c r="A27" s="182" t="s">
        <v>156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5">
        <f>SUM(V21,V23,V25)</f>
        <v>0</v>
      </c>
      <c r="W27" s="181"/>
    </row>
    <row r="28" spans="1:45" ht="12.75" customHeight="1" x14ac:dyDescent="0.25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</row>
    <row r="29" spans="1:45" s="1" customFormat="1" ht="13.8" x14ac:dyDescent="0.25">
      <c r="A29" s="191" t="s">
        <v>168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6"/>
      <c r="W29" s="296"/>
    </row>
    <row r="30" spans="1:45" ht="6.9" customHeight="1" x14ac:dyDescent="0.25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297"/>
    </row>
    <row r="31" spans="1:45" s="1" customFormat="1" ht="13.8" x14ac:dyDescent="0.25">
      <c r="A31" s="275" t="s">
        <v>76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7">
        <f>V27*(1+V29)</f>
        <v>0</v>
      </c>
      <c r="W31" s="296"/>
    </row>
    <row r="32" spans="1:45" ht="12" customHeight="1" x14ac:dyDescent="0.25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297"/>
    </row>
    <row r="33" spans="1:88" s="1" customFormat="1" ht="13.8" x14ac:dyDescent="0.25">
      <c r="A33" s="191" t="s">
        <v>169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7">
        <f>V31*0.2</f>
        <v>0</v>
      </c>
      <c r="W33" s="298"/>
    </row>
    <row r="34" spans="1:88" ht="6.9" customHeight="1" x14ac:dyDescent="0.25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297"/>
    </row>
    <row r="35" spans="1:88" s="1" customFormat="1" ht="13.8" x14ac:dyDescent="0.25">
      <c r="A35" s="275" t="s">
        <v>71</v>
      </c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  <c r="V35" s="277">
        <f>V31+V33</f>
        <v>0</v>
      </c>
      <c r="W35" s="296"/>
    </row>
    <row r="36" spans="1:88" x14ac:dyDescent="0.25">
      <c r="W36" s="229"/>
    </row>
    <row r="37" spans="1:88" x14ac:dyDescent="0.25">
      <c r="A37" s="40" t="s">
        <v>212</v>
      </c>
      <c r="W37" s="22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</row>
    <row r="38" spans="1:88" x14ac:dyDescent="0.25">
      <c r="W38" s="229"/>
      <c r="Y38" s="293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</row>
    <row r="39" spans="1:88" x14ac:dyDescent="0.25"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</row>
    <row r="40" spans="1:88" x14ac:dyDescent="0.25"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</row>
    <row r="41" spans="1:88" x14ac:dyDescent="0.25"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</row>
    <row r="42" spans="1:88" x14ac:dyDescent="0.25"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</row>
    <row r="43" spans="1:88" x14ac:dyDescent="0.25"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</row>
    <row r="44" spans="1:88" x14ac:dyDescent="0.25">
      <c r="Y44" s="293"/>
      <c r="Z44" s="293"/>
      <c r="AA44" s="293"/>
      <c r="AB44" s="293"/>
      <c r="AC44" s="293"/>
      <c r="AD44" s="293"/>
      <c r="AE44" s="293"/>
      <c r="AF44" s="293"/>
      <c r="AG44" s="293"/>
      <c r="AH44" s="293"/>
      <c r="AI44" s="293"/>
      <c r="AJ44" s="293"/>
      <c r="AK44" s="293"/>
      <c r="AL44" s="293"/>
      <c r="AM44" s="293"/>
      <c r="AN44" s="293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</row>
    <row r="45" spans="1:88" x14ac:dyDescent="0.25"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</row>
    <row r="46" spans="1:88" x14ac:dyDescent="0.25"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</row>
    <row r="47" spans="1:88" x14ac:dyDescent="0.25"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</row>
    <row r="48" spans="1:88" x14ac:dyDescent="0.25"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</row>
    <row r="49" spans="25:88" x14ac:dyDescent="0.25"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</row>
    <row r="50" spans="25:88" x14ac:dyDescent="0.25"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</row>
    <row r="51" spans="25:88" x14ac:dyDescent="0.25"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</row>
    <row r="52" spans="25:88" x14ac:dyDescent="0.25"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</row>
    <row r="53" spans="25:88" x14ac:dyDescent="0.25"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</row>
    <row r="54" spans="25:88" x14ac:dyDescent="0.25"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</row>
    <row r="55" spans="25:88" x14ac:dyDescent="0.25"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</row>
  </sheetData>
  <mergeCells count="15">
    <mergeCell ref="A14:E14"/>
    <mergeCell ref="A17:E17"/>
    <mergeCell ref="A6:A8"/>
    <mergeCell ref="C6:C8"/>
    <mergeCell ref="D6:D8"/>
    <mergeCell ref="E6:E8"/>
    <mergeCell ref="A13:E13"/>
    <mergeCell ref="A16:E16"/>
    <mergeCell ref="G6:I6"/>
    <mergeCell ref="F7:U7"/>
    <mergeCell ref="B7:B8"/>
    <mergeCell ref="A11:E11"/>
    <mergeCell ref="J6:M6"/>
    <mergeCell ref="N6:T6"/>
    <mergeCell ref="A10:E10"/>
  </mergeCells>
  <pageMargins left="0.7" right="0.7" top="0.78740157499999996" bottom="0.78740157499999996" header="0.3" footer="0.3"/>
  <pageSetup paperSize="9" scale="60" orientation="landscape" r:id="rId1"/>
  <rowBreaks count="1" manualBreakCount="1">
    <brk id="35" max="16383" man="1"/>
  </rowBreaks>
  <colBreaks count="1" manualBreakCount="1">
    <brk id="22" max="10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72"/>
  <sheetViews>
    <sheetView showGridLines="0" zoomScaleNormal="100" zoomScaleSheetLayoutView="70" workbookViewId="0"/>
  </sheetViews>
  <sheetFormatPr baseColWidth="10" defaultColWidth="11.44140625" defaultRowHeight="15" x14ac:dyDescent="0.25"/>
  <cols>
    <col min="1" max="1" width="8.6640625" style="43" customWidth="1"/>
    <col min="2" max="2" width="37.33203125" style="43" customWidth="1"/>
    <col min="3" max="3" width="1.109375" style="43" customWidth="1"/>
    <col min="4" max="4" width="12.88671875" style="43" customWidth="1"/>
    <col min="5" max="5" width="9.88671875" style="43" customWidth="1"/>
    <col min="6" max="6" width="9" style="43" customWidth="1"/>
    <col min="7" max="7" width="10.6640625" style="43" customWidth="1"/>
    <col min="8" max="8" width="1.88671875" style="43" customWidth="1"/>
    <col min="9" max="9" width="6.33203125" style="43" customWidth="1"/>
    <col min="10" max="10" width="9.88671875" style="43" customWidth="1"/>
    <col min="11" max="11" width="11.33203125" style="43" customWidth="1"/>
    <col min="12" max="12" width="12.33203125" style="43" bestFit="1" customWidth="1"/>
    <col min="13" max="15" width="11.44140625" style="43"/>
    <col min="16" max="16" width="13.88671875" style="43" customWidth="1"/>
    <col min="17" max="17" width="14.6640625" style="43" customWidth="1"/>
    <col min="18" max="16384" width="11.44140625" style="43"/>
  </cols>
  <sheetData>
    <row r="1" spans="1:20" ht="17.399999999999999" x14ac:dyDescent="0.3">
      <c r="A1" s="71" t="s">
        <v>149</v>
      </c>
      <c r="B1" s="42"/>
      <c r="C1" s="42"/>
      <c r="D1" s="42"/>
      <c r="E1" s="42"/>
      <c r="F1" s="42"/>
    </row>
    <row r="2" spans="1:20" ht="9" customHeight="1" x14ac:dyDescent="0.25">
      <c r="A2" s="42"/>
      <c r="B2" s="42"/>
      <c r="C2" s="42"/>
      <c r="D2" s="42"/>
      <c r="E2" s="42"/>
      <c r="F2" s="42"/>
    </row>
    <row r="3" spans="1:20" s="34" customFormat="1" ht="15.6" x14ac:dyDescent="0.3">
      <c r="A3" s="33" t="s">
        <v>61</v>
      </c>
      <c r="B3" s="33"/>
      <c r="C3" s="33"/>
      <c r="D3" s="414" t="str">
        <f>Honorarberechnung!D3</f>
        <v/>
      </c>
      <c r="E3" s="414"/>
      <c r="F3" s="414"/>
      <c r="G3" s="414"/>
      <c r="H3" s="414"/>
      <c r="I3" s="414"/>
      <c r="J3" s="414"/>
      <c r="K3" s="414"/>
    </row>
    <row r="4" spans="1:20" s="34" customFormat="1" ht="15.6" x14ac:dyDescent="0.3">
      <c r="A4" s="33" t="s">
        <v>62</v>
      </c>
      <c r="B4" s="33"/>
      <c r="C4" s="33"/>
      <c r="D4" s="414"/>
      <c r="E4" s="414"/>
      <c r="F4" s="414"/>
      <c r="G4" s="414"/>
      <c r="H4" s="414"/>
      <c r="I4" s="414"/>
      <c r="J4" s="414"/>
      <c r="K4" s="414"/>
    </row>
    <row r="5" spans="1:20" s="34" customFormat="1" ht="15.75" hidden="1" customHeight="1" x14ac:dyDescent="0.3">
      <c r="A5" s="33"/>
      <c r="B5" s="33"/>
      <c r="C5" s="33"/>
      <c r="D5" s="33"/>
      <c r="E5" s="33"/>
      <c r="F5" s="33"/>
    </row>
    <row r="6" spans="1:20" ht="15" hidden="1" customHeight="1" x14ac:dyDescent="0.25">
      <c r="A6" s="42"/>
      <c r="B6" s="42" t="s">
        <v>63</v>
      </c>
      <c r="C6" s="42"/>
      <c r="D6" s="42"/>
      <c r="E6" s="42"/>
      <c r="F6" s="42"/>
    </row>
    <row r="7" spans="1:20" s="1" customFormat="1" ht="18" hidden="1" customHeight="1" x14ac:dyDescent="0.25">
      <c r="A7" s="50"/>
      <c r="B7" s="58" t="s">
        <v>64</v>
      </c>
      <c r="C7" s="65"/>
      <c r="D7" s="415">
        <v>83.142487849446525</v>
      </c>
      <c r="E7" s="415"/>
      <c r="F7" s="65" t="s">
        <v>72</v>
      </c>
    </row>
    <row r="8" spans="1:20" s="1" customFormat="1" ht="18" hidden="1" customHeight="1" x14ac:dyDescent="0.25">
      <c r="A8" s="50"/>
      <c r="B8" s="58" t="s">
        <v>99</v>
      </c>
      <c r="C8" s="65"/>
      <c r="D8" s="415">
        <v>1.1893150000000001</v>
      </c>
      <c r="E8" s="415"/>
      <c r="F8" s="65" t="s">
        <v>73</v>
      </c>
    </row>
    <row r="9" spans="1:20" s="1" customFormat="1" ht="18" hidden="1" customHeight="1" x14ac:dyDescent="0.25">
      <c r="A9" s="50"/>
      <c r="B9" s="58" t="s">
        <v>115</v>
      </c>
      <c r="C9" s="65"/>
      <c r="D9" s="355">
        <v>8</v>
      </c>
      <c r="E9" s="355"/>
      <c r="F9" s="65" t="s">
        <v>116</v>
      </c>
    </row>
    <row r="10" spans="1:20" s="1" customFormat="1" ht="18" hidden="1" customHeight="1" x14ac:dyDescent="0.25">
      <c r="A10" s="50"/>
      <c r="B10" s="58" t="s">
        <v>85</v>
      </c>
      <c r="C10" s="65"/>
      <c r="D10" s="416">
        <v>8500</v>
      </c>
      <c r="E10" s="416"/>
      <c r="F10" s="65" t="s">
        <v>86</v>
      </c>
      <c r="I10" s="140" t="s">
        <v>100</v>
      </c>
      <c r="J10" s="139">
        <v>1322.5</v>
      </c>
      <c r="K10" s="65" t="s">
        <v>87</v>
      </c>
    </row>
    <row r="11" spans="1:20" s="1" customFormat="1" ht="18" hidden="1" customHeight="1" x14ac:dyDescent="0.25">
      <c r="A11" s="50"/>
      <c r="B11" s="58" t="s">
        <v>150</v>
      </c>
      <c r="C11" s="65"/>
      <c r="D11" s="407">
        <v>16</v>
      </c>
      <c r="E11" s="407"/>
      <c r="F11" s="65" t="s">
        <v>151</v>
      </c>
    </row>
    <row r="12" spans="1:20" s="1" customFormat="1" ht="14.4" thickBot="1" x14ac:dyDescent="0.3">
      <c r="A12" s="50"/>
      <c r="B12" s="50"/>
      <c r="C12" s="50"/>
      <c r="D12" s="141"/>
      <c r="E12" s="141"/>
      <c r="F12" s="50"/>
    </row>
    <row r="13" spans="1:20" s="59" customFormat="1" ht="33" customHeight="1" x14ac:dyDescent="0.25">
      <c r="A13" s="393" t="s">
        <v>65</v>
      </c>
      <c r="B13" s="389" t="s">
        <v>66</v>
      </c>
      <c r="C13" s="50"/>
      <c r="D13" s="411" t="s">
        <v>181</v>
      </c>
      <c r="E13" s="412"/>
      <c r="F13" s="412"/>
      <c r="G13" s="413"/>
      <c r="H13" s="204"/>
      <c r="I13" s="398" t="s">
        <v>175</v>
      </c>
      <c r="J13" s="399"/>
      <c r="K13" s="400"/>
    </row>
    <row r="14" spans="1:20" s="59" customFormat="1" ht="76.5" customHeight="1" x14ac:dyDescent="0.25">
      <c r="A14" s="394"/>
      <c r="B14" s="390"/>
      <c r="C14" s="50"/>
      <c r="D14" s="142" t="s">
        <v>194</v>
      </c>
      <c r="E14" s="143" t="s">
        <v>193</v>
      </c>
      <c r="F14" s="144" t="s">
        <v>117</v>
      </c>
      <c r="G14" s="210" t="s">
        <v>174</v>
      </c>
      <c r="H14" s="205"/>
      <c r="I14" s="401"/>
      <c r="J14" s="402"/>
      <c r="K14" s="403"/>
    </row>
    <row r="15" spans="1:20" s="59" customFormat="1" ht="14.25" customHeight="1" x14ac:dyDescent="0.25">
      <c r="A15" s="395"/>
      <c r="B15" s="391"/>
      <c r="C15" s="50"/>
      <c r="D15" s="106" t="s">
        <v>107</v>
      </c>
      <c r="E15" s="145" t="s">
        <v>108</v>
      </c>
      <c r="F15" s="107" t="s">
        <v>109</v>
      </c>
      <c r="G15" s="211" t="s">
        <v>110</v>
      </c>
      <c r="H15" s="205"/>
      <c r="I15" s="404"/>
      <c r="J15" s="405"/>
      <c r="K15" s="406"/>
    </row>
    <row r="16" spans="1:20" s="59" customFormat="1" ht="15" customHeight="1" thickBot="1" x14ac:dyDescent="0.3">
      <c r="A16" s="396"/>
      <c r="B16" s="392"/>
      <c r="C16" s="50"/>
      <c r="D16" s="146" t="s">
        <v>152</v>
      </c>
      <c r="E16" s="147" t="s">
        <v>101</v>
      </c>
      <c r="F16" s="147" t="s">
        <v>153</v>
      </c>
      <c r="G16" s="212" t="s">
        <v>154</v>
      </c>
      <c r="H16" s="206"/>
      <c r="I16" s="408" t="s">
        <v>124</v>
      </c>
      <c r="J16" s="409"/>
      <c r="K16" s="410"/>
      <c r="M16" s="310"/>
      <c r="N16" s="310"/>
      <c r="O16" s="310"/>
      <c r="P16" s="310"/>
      <c r="Q16" s="310"/>
      <c r="R16" s="310"/>
      <c r="S16" s="310"/>
      <c r="T16" s="310"/>
    </row>
    <row r="17" spans="1:20" s="1" customFormat="1" ht="15" customHeight="1" thickBot="1" x14ac:dyDescent="0.3">
      <c r="A17" s="60"/>
      <c r="B17" s="60"/>
      <c r="C17" s="50"/>
      <c r="D17" s="50"/>
      <c r="E17" s="50"/>
      <c r="F17" s="50"/>
      <c r="H17" s="207"/>
      <c r="M17" s="311"/>
      <c r="N17" s="311"/>
      <c r="O17" s="311"/>
      <c r="P17" s="311"/>
      <c r="Q17" s="311"/>
      <c r="R17" s="311"/>
      <c r="S17" s="311"/>
      <c r="T17" s="311"/>
    </row>
    <row r="18" spans="1:20" ht="16.5" customHeight="1" thickBot="1" x14ac:dyDescent="0.35">
      <c r="A18" s="63" t="s">
        <v>95</v>
      </c>
      <c r="B18" s="64"/>
      <c r="C18" s="42"/>
      <c r="D18" s="148" t="s">
        <v>155</v>
      </c>
      <c r="E18" s="149"/>
      <c r="F18" s="289">
        <f>Leistungsumfang!F9</f>
        <v>0</v>
      </c>
      <c r="G18" s="157"/>
      <c r="H18" s="208"/>
      <c r="I18" s="215"/>
      <c r="J18" s="287">
        <f>SUM(Personaleinsatzplan!F19:F19)</f>
        <v>0</v>
      </c>
      <c r="K18" s="216" t="s">
        <v>170</v>
      </c>
      <c r="M18" s="312"/>
      <c r="N18" s="312"/>
      <c r="O18" s="312"/>
      <c r="P18" s="312"/>
      <c r="Q18" s="312"/>
      <c r="R18" s="312"/>
      <c r="S18" s="312"/>
      <c r="T18" s="312"/>
    </row>
    <row r="19" spans="1:20" s="1" customFormat="1" ht="8.25" customHeight="1" x14ac:dyDescent="0.25">
      <c r="A19" s="50"/>
      <c r="B19" s="60"/>
      <c r="C19" s="50"/>
      <c r="D19" s="199"/>
      <c r="E19" s="50"/>
      <c r="F19" s="50"/>
      <c r="H19" s="207"/>
      <c r="M19" s="311"/>
      <c r="N19" s="311"/>
      <c r="O19" s="311"/>
      <c r="P19" s="311"/>
      <c r="Q19" s="311"/>
      <c r="R19" s="311"/>
      <c r="S19" s="311"/>
      <c r="T19" s="311"/>
    </row>
    <row r="20" spans="1:20" s="1" customFormat="1" ht="15" customHeight="1" x14ac:dyDescent="0.25">
      <c r="A20" s="54" t="s">
        <v>247</v>
      </c>
      <c r="B20" s="51" t="s">
        <v>246</v>
      </c>
      <c r="C20" s="50"/>
      <c r="D20" s="200">
        <f>IFERROR(G20/F18,0)</f>
        <v>0</v>
      </c>
      <c r="E20" s="150" t="e">
        <f>G20/$G$22</f>
        <v>#DIV/0!</v>
      </c>
      <c r="F20" s="290"/>
      <c r="G20" s="288">
        <f>Honorarberechnung!H19</f>
        <v>0</v>
      </c>
      <c r="H20" s="203"/>
      <c r="I20" s="397" t="str">
        <f>IF(OR(G22-J18&gt;1,G22-J18&lt;-1),"Abweichung zwischen h aus PEP und h aus der Honorar-ermittlung beträgt:","")</f>
        <v/>
      </c>
      <c r="J20" s="397"/>
      <c r="K20" s="397"/>
      <c r="M20" s="311"/>
      <c r="N20" s="311"/>
      <c r="O20" s="311"/>
      <c r="P20" s="311"/>
      <c r="Q20" s="311"/>
      <c r="R20" s="311"/>
      <c r="S20" s="311"/>
      <c r="T20" s="311"/>
    </row>
    <row r="21" spans="1:20" s="1" customFormat="1" ht="14.25" hidden="1" customHeight="1" x14ac:dyDescent="0.25">
      <c r="A21" s="57"/>
      <c r="B21" s="55" t="s">
        <v>74</v>
      </c>
      <c r="C21" s="50"/>
      <c r="D21" s="200">
        <v>0</v>
      </c>
      <c r="E21" s="150" t="e">
        <f>G21/$G$22</f>
        <v>#DIV/0!</v>
      </c>
      <c r="F21" s="290">
        <v>0</v>
      </c>
      <c r="G21" s="288">
        <f>Honorarberechnung!H23</f>
        <v>0</v>
      </c>
      <c r="H21" s="203"/>
      <c r="I21" s="397"/>
      <c r="J21" s="397"/>
      <c r="K21" s="397"/>
      <c r="M21" s="311"/>
      <c r="N21" s="311"/>
      <c r="O21" s="311"/>
      <c r="P21" s="311"/>
      <c r="Q21" s="311"/>
      <c r="R21" s="311"/>
      <c r="S21" s="311"/>
      <c r="T21" s="311"/>
    </row>
    <row r="22" spans="1:20" s="1" customFormat="1" ht="18" customHeight="1" x14ac:dyDescent="0.25">
      <c r="A22" s="152"/>
      <c r="B22" s="153" t="s">
        <v>156</v>
      </c>
      <c r="C22" s="65"/>
      <c r="E22" s="282" t="e">
        <f>SUM(E20:E21)</f>
        <v>#DIV/0!</v>
      </c>
      <c r="F22" s="154"/>
      <c r="G22" s="201">
        <f>SUM(G20:G21)</f>
        <v>0</v>
      </c>
      <c r="H22" s="201"/>
      <c r="I22" s="397"/>
      <c r="J22" s="397"/>
      <c r="K22" s="397"/>
      <c r="M22" s="311"/>
      <c r="N22" s="311"/>
      <c r="O22" s="311"/>
      <c r="P22" s="311"/>
      <c r="Q22" s="311"/>
      <c r="R22" s="311"/>
      <c r="S22" s="311"/>
      <c r="T22" s="311"/>
    </row>
    <row r="23" spans="1:20" s="1" customFormat="1" ht="18" customHeight="1" x14ac:dyDescent="0.25">
      <c r="A23" s="152"/>
      <c r="B23" s="153"/>
      <c r="C23" s="65"/>
      <c r="E23" s="155"/>
      <c r="F23" s="154"/>
      <c r="G23" s="201"/>
      <c r="H23" s="201"/>
      <c r="I23" s="213"/>
      <c r="J23" s="213"/>
      <c r="K23" s="281" t="e">
        <f>ABS(J18/G22-1)</f>
        <v>#DIV/0!</v>
      </c>
      <c r="M23" s="311"/>
      <c r="N23" s="311"/>
      <c r="O23" s="311"/>
      <c r="P23" s="311"/>
      <c r="Q23" s="311"/>
      <c r="R23" s="311"/>
      <c r="S23" s="311"/>
      <c r="T23" s="311"/>
    </row>
    <row r="24" spans="1:20" s="1" customFormat="1" ht="10.5" customHeight="1" x14ac:dyDescent="0.25">
      <c r="A24" s="152"/>
      <c r="B24" s="153"/>
      <c r="C24" s="65"/>
      <c r="E24" s="155"/>
      <c r="F24" s="154"/>
      <c r="G24" s="201"/>
      <c r="H24" s="201"/>
      <c r="I24" s="202"/>
      <c r="J24" s="202"/>
      <c r="K24" s="202"/>
      <c r="M24" s="311"/>
      <c r="N24" s="311"/>
      <c r="O24" s="311"/>
      <c r="P24" s="311"/>
      <c r="Q24" s="311"/>
      <c r="R24" s="311"/>
      <c r="S24" s="311"/>
      <c r="T24" s="311"/>
    </row>
    <row r="25" spans="1:20" s="1" customFormat="1" ht="18" customHeight="1" x14ac:dyDescent="0.25">
      <c r="A25" s="152"/>
      <c r="B25" s="153" t="s">
        <v>176</v>
      </c>
      <c r="C25" s="65"/>
      <c r="E25" s="155"/>
      <c r="F25" s="154"/>
      <c r="G25" s="285">
        <f>G22*Honorarberechnung!D7</f>
        <v>0</v>
      </c>
      <c r="H25" s="201"/>
      <c r="I25" s="202"/>
      <c r="J25" s="202"/>
      <c r="K25" s="283">
        <f>SUM(Personaleinsatzplan!F11:F11,Personaleinsatzplan!F14:F14,Personaleinsatzplan!F17:F17)</f>
        <v>0</v>
      </c>
      <c r="M25" s="311"/>
      <c r="N25" s="311"/>
      <c r="O25" s="311"/>
      <c r="P25" s="311"/>
      <c r="Q25" s="311"/>
      <c r="R25" s="311"/>
      <c r="S25" s="311"/>
      <c r="T25" s="311"/>
    </row>
    <row r="26" spans="1:20" ht="15.6" thickBot="1" x14ac:dyDescent="0.3">
      <c r="A26" s="50"/>
      <c r="B26" s="50"/>
      <c r="C26" s="50"/>
      <c r="D26" s="199"/>
      <c r="E26" s="50"/>
      <c r="F26" s="50"/>
      <c r="G26" s="1"/>
      <c r="H26" s="207"/>
      <c r="I26" s="1"/>
      <c r="J26" s="1"/>
      <c r="K26" s="1"/>
      <c r="M26" s="312"/>
      <c r="N26" s="312"/>
      <c r="O26" s="312"/>
      <c r="P26" s="312"/>
      <c r="Q26" s="312"/>
      <c r="R26" s="312"/>
      <c r="S26" s="312"/>
      <c r="T26" s="312"/>
    </row>
    <row r="27" spans="1:20" ht="16.5" customHeight="1" thickBot="1" x14ac:dyDescent="0.35">
      <c r="A27" s="63" t="s">
        <v>96</v>
      </c>
      <c r="B27" s="64"/>
      <c r="C27" s="42"/>
      <c r="D27" s="148" t="s">
        <v>155</v>
      </c>
      <c r="E27" s="149"/>
      <c r="F27" s="289">
        <f>Leistungsumfang!F14</f>
        <v>0</v>
      </c>
      <c r="G27" s="157"/>
      <c r="H27" s="208"/>
      <c r="I27" s="215"/>
      <c r="J27" s="287">
        <f>SUM(Personaleinsatzplan!G19:I19)</f>
        <v>0</v>
      </c>
      <c r="K27" s="216" t="s">
        <v>170</v>
      </c>
      <c r="M27" s="312"/>
      <c r="N27" s="312"/>
      <c r="O27" s="312"/>
      <c r="P27" s="312"/>
      <c r="Q27" s="312"/>
      <c r="R27" s="312"/>
      <c r="S27" s="312"/>
      <c r="T27" s="312"/>
    </row>
    <row r="28" spans="1:20" s="1" customFormat="1" ht="8.25" customHeight="1" x14ac:dyDescent="0.25">
      <c r="A28" s="50"/>
      <c r="B28" s="60"/>
      <c r="C28" s="50"/>
      <c r="D28" s="199"/>
      <c r="E28" s="50"/>
      <c r="F28" s="50"/>
      <c r="H28" s="207"/>
      <c r="M28" s="311"/>
      <c r="N28" s="311"/>
      <c r="O28" s="311"/>
      <c r="P28" s="311"/>
      <c r="Q28" s="311"/>
      <c r="R28" s="311"/>
      <c r="S28" s="311"/>
      <c r="T28" s="311"/>
    </row>
    <row r="29" spans="1:20" s="1" customFormat="1" ht="15" customHeight="1" x14ac:dyDescent="0.25">
      <c r="A29" s="54" t="s">
        <v>248</v>
      </c>
      <c r="B29" s="51" t="s">
        <v>263</v>
      </c>
      <c r="C29" s="50"/>
      <c r="D29" s="200">
        <f>IFERROR(G29/F27,0)</f>
        <v>0</v>
      </c>
      <c r="E29" s="150" t="e">
        <f>G29/$G$33</f>
        <v>#DIV/0!</v>
      </c>
      <c r="F29" s="290"/>
      <c r="G29" s="288" t="e">
        <f>Honorarberechnung!H33</f>
        <v>#DIV/0!</v>
      </c>
      <c r="H29" s="203"/>
      <c r="I29" s="397" t="e">
        <f>IF(OR(G33-J27&gt;1,G33-J27&lt;-1),"Abweichung zwischen h aus PEP und h aus der Honorar-ermittlung beträgt:","")</f>
        <v>#DIV/0!</v>
      </c>
      <c r="J29" s="397"/>
      <c r="K29" s="397"/>
      <c r="M29" s="311"/>
      <c r="N29" s="311"/>
      <c r="O29" s="311"/>
      <c r="P29" s="311"/>
      <c r="Q29" s="311"/>
      <c r="R29" s="311"/>
      <c r="S29" s="311"/>
      <c r="T29" s="311"/>
    </row>
    <row r="30" spans="1:20" s="1" customFormat="1" ht="13.8" x14ac:dyDescent="0.25">
      <c r="A30" s="54" t="s">
        <v>249</v>
      </c>
      <c r="B30" s="51" t="s">
        <v>264</v>
      </c>
      <c r="C30" s="50"/>
      <c r="D30" s="200">
        <f>IFERROR(G30/F27,0)</f>
        <v>0</v>
      </c>
      <c r="E30" s="150" t="e">
        <f>G30/$G$33</f>
        <v>#DIV/0!</v>
      </c>
      <c r="F30" s="290"/>
      <c r="G30" s="288" t="e">
        <f>Honorarberechnung!H34</f>
        <v>#DIV/0!</v>
      </c>
      <c r="H30" s="203"/>
      <c r="I30" s="397"/>
      <c r="J30" s="397"/>
      <c r="K30" s="397"/>
      <c r="M30" s="311"/>
      <c r="N30" s="311"/>
      <c r="O30" s="311"/>
      <c r="P30" s="311"/>
      <c r="Q30" s="311"/>
      <c r="R30" s="311"/>
      <c r="S30" s="311"/>
      <c r="T30" s="311"/>
    </row>
    <row r="31" spans="1:20" s="1" customFormat="1" ht="13.8" x14ac:dyDescent="0.25">
      <c r="A31" s="54" t="s">
        <v>250</v>
      </c>
      <c r="B31" s="51" t="s">
        <v>251</v>
      </c>
      <c r="C31" s="50"/>
      <c r="D31" s="200">
        <f>IFERROR(G31/F27,0)</f>
        <v>0</v>
      </c>
      <c r="E31" s="150" t="e">
        <f>G31/$G$33</f>
        <v>#DIV/0!</v>
      </c>
      <c r="F31" s="290"/>
      <c r="G31" s="288" t="e">
        <f>Honorarberechnung!H35</f>
        <v>#DIV/0!</v>
      </c>
      <c r="H31" s="203"/>
      <c r="I31" s="397"/>
      <c r="J31" s="397"/>
      <c r="K31" s="397"/>
      <c r="M31" s="311"/>
      <c r="N31" s="311"/>
      <c r="O31" s="311"/>
      <c r="P31" s="311"/>
      <c r="Q31" s="311"/>
      <c r="R31" s="311"/>
      <c r="S31" s="311"/>
      <c r="T31" s="311"/>
    </row>
    <row r="32" spans="1:20" s="1" customFormat="1" ht="14.25" hidden="1" customHeight="1" x14ac:dyDescent="0.25">
      <c r="A32" s="57"/>
      <c r="B32" s="55" t="s">
        <v>74</v>
      </c>
      <c r="C32" s="50"/>
      <c r="D32" s="200">
        <f>IFERROR(G32/F27,0)</f>
        <v>0</v>
      </c>
      <c r="E32" s="150" t="e">
        <f>G32/$G$33</f>
        <v>#DIV/0!</v>
      </c>
      <c r="F32" s="290">
        <v>0</v>
      </c>
      <c r="G32" s="288">
        <f>Honorarberechnung!H24</f>
        <v>0</v>
      </c>
      <c r="H32" s="203"/>
      <c r="I32" s="213"/>
      <c r="J32" s="213"/>
      <c r="M32" s="311"/>
      <c r="N32" s="311"/>
      <c r="O32" s="311"/>
      <c r="P32" s="311"/>
      <c r="Q32" s="311"/>
      <c r="R32" s="311"/>
      <c r="S32" s="311"/>
      <c r="T32" s="311"/>
    </row>
    <row r="33" spans="1:20" s="1" customFormat="1" ht="15" customHeight="1" x14ac:dyDescent="0.25">
      <c r="A33" s="152"/>
      <c r="B33" s="153" t="s">
        <v>156</v>
      </c>
      <c r="C33" s="65"/>
      <c r="E33" s="282" t="e">
        <f>SUM(E29:E32)</f>
        <v>#DIV/0!</v>
      </c>
      <c r="F33" s="154"/>
      <c r="G33" s="201" t="e">
        <f>SUM(G29:G32)</f>
        <v>#DIV/0!</v>
      </c>
      <c r="H33" s="201"/>
      <c r="K33" s="281" t="e">
        <f>ABS(J27/G33-1)</f>
        <v>#DIV/0!</v>
      </c>
      <c r="M33" s="311"/>
      <c r="N33" s="311"/>
      <c r="O33" s="311"/>
      <c r="P33" s="311"/>
      <c r="Q33" s="311"/>
      <c r="R33" s="311"/>
      <c r="S33" s="311"/>
      <c r="T33" s="311"/>
    </row>
    <row r="34" spans="1:20" s="1" customFormat="1" ht="10.5" customHeight="1" x14ac:dyDescent="0.25">
      <c r="A34" s="152"/>
      <c r="B34" s="153"/>
      <c r="C34" s="65"/>
      <c r="E34" s="155"/>
      <c r="F34" s="154"/>
      <c r="G34" s="201"/>
      <c r="H34" s="201"/>
      <c r="I34" s="202"/>
      <c r="J34" s="202"/>
      <c r="K34" s="202"/>
      <c r="M34" s="311"/>
      <c r="N34" s="311"/>
      <c r="O34" s="311"/>
      <c r="P34" s="311"/>
      <c r="Q34" s="311"/>
      <c r="R34" s="311"/>
      <c r="S34" s="311"/>
      <c r="T34" s="311"/>
    </row>
    <row r="35" spans="1:20" s="1" customFormat="1" ht="18" customHeight="1" x14ac:dyDescent="0.25">
      <c r="A35" s="152"/>
      <c r="B35" s="153" t="s">
        <v>177</v>
      </c>
      <c r="C35" s="65"/>
      <c r="E35" s="155"/>
      <c r="F35" s="154"/>
      <c r="G35" s="285" t="e">
        <f>G33*Honorarberechnung!D7</f>
        <v>#DIV/0!</v>
      </c>
      <c r="H35" s="201"/>
      <c r="I35" s="202"/>
      <c r="J35" s="202"/>
      <c r="K35" s="283">
        <f>SUM(Personaleinsatzplan!G11:I11,Personaleinsatzplan!G14:I14,Personaleinsatzplan!G17:I17)</f>
        <v>0</v>
      </c>
      <c r="M35" s="311"/>
      <c r="N35" s="311"/>
      <c r="O35" s="311"/>
      <c r="P35" s="311"/>
      <c r="Q35" s="311"/>
      <c r="R35" s="311"/>
      <c r="S35" s="311"/>
      <c r="T35" s="311"/>
    </row>
    <row r="36" spans="1:20" ht="15.6" thickBot="1" x14ac:dyDescent="0.3">
      <c r="A36" s="50"/>
      <c r="B36" s="50"/>
      <c r="C36" s="50"/>
      <c r="D36" s="199"/>
      <c r="E36" s="50"/>
      <c r="F36" s="50"/>
      <c r="G36" s="1"/>
      <c r="H36" s="207"/>
      <c r="I36" s="1"/>
      <c r="J36" s="1"/>
      <c r="K36" s="1"/>
      <c r="M36" s="312"/>
      <c r="N36" s="312"/>
      <c r="O36" s="312"/>
      <c r="P36" s="312"/>
      <c r="Q36" s="312"/>
      <c r="R36" s="312"/>
      <c r="S36" s="312"/>
      <c r="T36" s="312"/>
    </row>
    <row r="37" spans="1:20" ht="16.5" customHeight="1" thickBot="1" x14ac:dyDescent="0.35">
      <c r="A37" s="63" t="s">
        <v>82</v>
      </c>
      <c r="B37" s="64"/>
      <c r="C37" s="42"/>
      <c r="D37" s="148" t="s">
        <v>155</v>
      </c>
      <c r="E37" s="149"/>
      <c r="F37" s="289">
        <f>Leistungsumfang!F21</f>
        <v>0</v>
      </c>
      <c r="G37" s="157"/>
      <c r="H37" s="208"/>
      <c r="I37" s="215"/>
      <c r="J37" s="287">
        <f>SUM(Personaleinsatzplan!J19:M19)</f>
        <v>0</v>
      </c>
      <c r="K37" s="216" t="s">
        <v>170</v>
      </c>
      <c r="M37" s="312"/>
      <c r="N37" s="312"/>
      <c r="O37" s="312"/>
      <c r="P37" s="312"/>
      <c r="Q37" s="312"/>
      <c r="R37" s="312"/>
      <c r="S37" s="312"/>
      <c r="T37" s="312"/>
    </row>
    <row r="38" spans="1:20" s="1" customFormat="1" ht="8.25" customHeight="1" x14ac:dyDescent="0.25">
      <c r="A38" s="50"/>
      <c r="B38" s="60"/>
      <c r="C38" s="50"/>
      <c r="D38" s="199"/>
      <c r="E38" s="50"/>
      <c r="F38" s="50"/>
      <c r="H38" s="207"/>
      <c r="M38" s="311"/>
      <c r="N38" s="311"/>
      <c r="O38" s="311"/>
      <c r="P38" s="311"/>
      <c r="Q38" s="311"/>
      <c r="R38" s="311"/>
      <c r="S38" s="311"/>
      <c r="T38" s="311"/>
    </row>
    <row r="39" spans="1:20" s="1" customFormat="1" ht="15" customHeight="1" x14ac:dyDescent="0.25">
      <c r="A39" s="54" t="s">
        <v>265</v>
      </c>
      <c r="B39" s="51" t="s">
        <v>253</v>
      </c>
      <c r="C39" s="50"/>
      <c r="D39" s="200">
        <f>IFERROR(G39/F37,0)</f>
        <v>0</v>
      </c>
      <c r="E39" s="150" t="e">
        <f>G39/$G$43</f>
        <v>#DIV/0!</v>
      </c>
      <c r="F39" s="290"/>
      <c r="G39" s="288" t="e">
        <f>Honorarberechnung!H36</f>
        <v>#DIV/0!</v>
      </c>
      <c r="H39" s="203"/>
      <c r="I39" s="397" t="e">
        <f>IF(OR(G43-J37&gt;1,G43-J37&lt;-1),"Abweichung zwischen h aus PEP und h aus der Honorar-ermittlung beträgt:","")</f>
        <v>#DIV/0!</v>
      </c>
      <c r="J39" s="397"/>
      <c r="K39" s="397"/>
      <c r="M39" s="311"/>
      <c r="N39" s="311"/>
      <c r="O39" s="311"/>
      <c r="P39" s="311"/>
      <c r="Q39" s="311"/>
      <c r="R39" s="311"/>
      <c r="S39" s="311"/>
      <c r="T39" s="311"/>
    </row>
    <row r="40" spans="1:20" s="1" customFormat="1" ht="13.8" x14ac:dyDescent="0.25">
      <c r="A40" s="54" t="s">
        <v>255</v>
      </c>
      <c r="B40" s="51" t="s">
        <v>254</v>
      </c>
      <c r="C40" s="50"/>
      <c r="D40" s="200">
        <f>IFERROR(G40/F37,0)</f>
        <v>0</v>
      </c>
      <c r="E40" s="150" t="e">
        <f>G40/$G$43</f>
        <v>#DIV/0!</v>
      </c>
      <c r="F40" s="290"/>
      <c r="G40" s="288" t="e">
        <f>Honorarberechnung!H37</f>
        <v>#DIV/0!</v>
      </c>
      <c r="H40" s="203"/>
      <c r="I40" s="397"/>
      <c r="J40" s="397"/>
      <c r="K40" s="397"/>
      <c r="M40" s="311"/>
      <c r="N40" s="311"/>
      <c r="O40" s="311"/>
      <c r="P40" s="311"/>
      <c r="Q40" s="311"/>
      <c r="R40" s="311"/>
      <c r="S40" s="311"/>
      <c r="T40" s="311"/>
    </row>
    <row r="41" spans="1:20" s="1" customFormat="1" ht="15.75" customHeight="1" x14ac:dyDescent="0.25">
      <c r="A41" s="54" t="s">
        <v>256</v>
      </c>
      <c r="B41" s="51" t="s">
        <v>213</v>
      </c>
      <c r="C41" s="50"/>
      <c r="D41" s="200">
        <f>IFERROR(G41/F37,0)</f>
        <v>0</v>
      </c>
      <c r="E41" s="150" t="e">
        <f>G41/$G$43</f>
        <v>#DIV/0!</v>
      </c>
      <c r="F41" s="290"/>
      <c r="G41" s="288">
        <f>Honorarberechnung!H20</f>
        <v>0</v>
      </c>
      <c r="H41" s="203"/>
      <c r="I41" s="397"/>
      <c r="J41" s="397"/>
      <c r="K41" s="397"/>
      <c r="M41" s="311"/>
      <c r="N41" s="311"/>
      <c r="O41" s="311"/>
      <c r="P41" s="311"/>
      <c r="Q41" s="311"/>
      <c r="R41" s="311"/>
      <c r="S41" s="311"/>
      <c r="T41" s="311"/>
    </row>
    <row r="42" spans="1:20" s="1" customFormat="1" ht="14.25" hidden="1" customHeight="1" x14ac:dyDescent="0.25">
      <c r="A42" s="57"/>
      <c r="B42" s="55" t="s">
        <v>74</v>
      </c>
      <c r="C42" s="50"/>
      <c r="D42" s="200">
        <f>IFERROR(G42/F37,0)</f>
        <v>0</v>
      </c>
      <c r="E42" s="150" t="e">
        <f>G42/$G$43</f>
        <v>#DIV/0!</v>
      </c>
      <c r="F42" s="290">
        <v>0</v>
      </c>
      <c r="G42" s="288">
        <f>Honorarberechnung!H25</f>
        <v>0</v>
      </c>
      <c r="H42" s="203"/>
      <c r="I42" s="213"/>
      <c r="J42" s="213"/>
      <c r="M42" s="311"/>
      <c r="N42" s="311"/>
      <c r="O42" s="311"/>
      <c r="P42" s="311"/>
      <c r="Q42" s="311"/>
      <c r="R42" s="311"/>
      <c r="S42" s="311"/>
      <c r="T42" s="311"/>
    </row>
    <row r="43" spans="1:20" s="1" customFormat="1" ht="15" customHeight="1" x14ac:dyDescent="0.25">
      <c r="A43" s="152"/>
      <c r="B43" s="153" t="s">
        <v>156</v>
      </c>
      <c r="C43" s="65"/>
      <c r="E43" s="282" t="e">
        <f>SUM(E39:E42)</f>
        <v>#DIV/0!</v>
      </c>
      <c r="F43" s="154"/>
      <c r="G43" s="201" t="e">
        <f>SUM(G39:G42)</f>
        <v>#DIV/0!</v>
      </c>
      <c r="H43" s="201"/>
      <c r="I43" s="213"/>
      <c r="J43" s="213"/>
      <c r="K43" s="281" t="e">
        <f>ABS(J37/G43-1)</f>
        <v>#DIV/0!</v>
      </c>
      <c r="M43" s="311"/>
      <c r="N43" s="311"/>
      <c r="O43" s="311"/>
      <c r="P43" s="311"/>
      <c r="Q43" s="311"/>
      <c r="R43" s="311"/>
      <c r="S43" s="311"/>
      <c r="T43" s="311"/>
    </row>
    <row r="44" spans="1:20" s="1" customFormat="1" ht="10.5" customHeight="1" x14ac:dyDescent="0.25">
      <c r="A44" s="152"/>
      <c r="B44" s="153"/>
      <c r="C44" s="65"/>
      <c r="E44" s="155"/>
      <c r="F44" s="154"/>
      <c r="G44" s="201"/>
      <c r="H44" s="201"/>
      <c r="I44" s="202"/>
      <c r="J44" s="202"/>
      <c r="K44" s="202"/>
      <c r="M44" s="311"/>
      <c r="N44" s="311"/>
      <c r="O44" s="311"/>
      <c r="P44" s="311"/>
      <c r="Q44" s="311"/>
      <c r="R44" s="311"/>
      <c r="S44" s="311"/>
      <c r="T44" s="311"/>
    </row>
    <row r="45" spans="1:20" s="1" customFormat="1" ht="18" customHeight="1" x14ac:dyDescent="0.25">
      <c r="A45" s="152"/>
      <c r="B45" s="153" t="s">
        <v>178</v>
      </c>
      <c r="C45" s="65"/>
      <c r="E45" s="155"/>
      <c r="F45" s="154"/>
      <c r="G45" s="285" t="e">
        <f>G43*Honorarberechnung!D7</f>
        <v>#DIV/0!</v>
      </c>
      <c r="H45" s="201"/>
      <c r="I45" s="202"/>
      <c r="J45" s="202"/>
      <c r="K45" s="283">
        <f>SUM(Personaleinsatzplan!J11:M11,Personaleinsatzplan!J14:M14,Personaleinsatzplan!J17:M17)</f>
        <v>0</v>
      </c>
      <c r="M45" s="311"/>
      <c r="N45" s="311"/>
      <c r="O45" s="311"/>
      <c r="P45" s="311"/>
      <c r="Q45" s="311"/>
      <c r="R45" s="311"/>
      <c r="S45" s="311"/>
      <c r="T45" s="311"/>
    </row>
    <row r="46" spans="1:20" ht="15.6" thickBot="1" x14ac:dyDescent="0.3">
      <c r="A46" s="50"/>
      <c r="B46" s="50"/>
      <c r="C46" s="50"/>
      <c r="D46" s="199"/>
      <c r="E46" s="50"/>
      <c r="F46" s="50"/>
      <c r="G46" s="1"/>
      <c r="H46" s="207"/>
      <c r="I46" s="1"/>
      <c r="J46" s="1"/>
      <c r="K46" s="1"/>
      <c r="M46" s="312"/>
      <c r="N46" s="312"/>
      <c r="O46" s="312"/>
      <c r="P46" s="312"/>
      <c r="Q46" s="312"/>
      <c r="R46" s="312"/>
      <c r="S46" s="312"/>
      <c r="T46" s="312"/>
    </row>
    <row r="47" spans="1:20" s="1" customFormat="1" ht="16.2" thickBot="1" x14ac:dyDescent="0.35">
      <c r="A47" s="63" t="s">
        <v>83</v>
      </c>
      <c r="B47" s="156"/>
      <c r="C47" s="42"/>
      <c r="D47" s="148" t="s">
        <v>155</v>
      </c>
      <c r="E47" s="149"/>
      <c r="F47" s="289">
        <f>Leistungsumfang!F27</f>
        <v>0</v>
      </c>
      <c r="G47" s="157"/>
      <c r="H47" s="208"/>
      <c r="I47" s="215"/>
      <c r="J47" s="287">
        <f>SUM(Personaleinsatzplan!N19:T19)</f>
        <v>0</v>
      </c>
      <c r="K47" s="216" t="s">
        <v>170</v>
      </c>
      <c r="M47" s="311"/>
      <c r="N47" s="311"/>
      <c r="O47" s="311"/>
      <c r="P47" s="311"/>
      <c r="Q47" s="311"/>
      <c r="R47" s="311"/>
      <c r="S47" s="311"/>
      <c r="T47" s="311"/>
    </row>
    <row r="48" spans="1:20" s="1" customFormat="1" ht="14.25" customHeight="1" x14ac:dyDescent="0.25">
      <c r="A48" s="50"/>
      <c r="B48" s="50"/>
      <c r="C48" s="50"/>
      <c r="D48" s="199"/>
      <c r="E48" s="50"/>
      <c r="F48" s="50"/>
      <c r="H48" s="207"/>
      <c r="M48" s="311"/>
      <c r="N48" s="311"/>
      <c r="O48" s="311"/>
      <c r="P48" s="311"/>
      <c r="Q48" s="311"/>
      <c r="R48" s="311"/>
      <c r="S48" s="311"/>
      <c r="T48" s="311"/>
    </row>
    <row r="49" spans="1:20" s="1" customFormat="1" ht="13.8" x14ac:dyDescent="0.25">
      <c r="A49" s="56" t="s">
        <v>258</v>
      </c>
      <c r="B49" s="151" t="s">
        <v>257</v>
      </c>
      <c r="C49" s="50"/>
      <c r="D49" s="200">
        <f>IFERROR(G49/F47,0)</f>
        <v>0</v>
      </c>
      <c r="E49" s="150" t="e">
        <f>G49/$G$51</f>
        <v>#DIV/0!</v>
      </c>
      <c r="F49" s="290"/>
      <c r="G49" s="288" t="e">
        <f>Honorarberechnung!H43</f>
        <v>#DIV/0!</v>
      </c>
      <c r="H49" s="203"/>
      <c r="I49" s="397" t="e">
        <f>IF(OR(G51-J47&gt;1,G51-J47&lt;-1),"Abweichung zwischen h aus PEP und h aus der Honorar-ermittlung beträgt:","")</f>
        <v>#DIV/0!</v>
      </c>
      <c r="J49" s="397"/>
      <c r="K49" s="397"/>
      <c r="M49" s="313"/>
      <c r="N49" s="311"/>
      <c r="O49" s="311"/>
      <c r="P49" s="311"/>
      <c r="Q49" s="311"/>
      <c r="R49" s="311"/>
      <c r="S49" s="311"/>
      <c r="T49" s="311"/>
    </row>
    <row r="50" spans="1:20" s="1" customFormat="1" ht="13.8" x14ac:dyDescent="0.25">
      <c r="A50" s="56" t="s">
        <v>260</v>
      </c>
      <c r="B50" s="151" t="s">
        <v>259</v>
      </c>
      <c r="C50" s="50"/>
      <c r="D50" s="200">
        <v>0</v>
      </c>
      <c r="E50" s="150" t="e">
        <f>G50/$G$51</f>
        <v>#DIV/0!</v>
      </c>
      <c r="F50" s="290"/>
      <c r="G50" s="288">
        <f>Honorarberechnung!H26</f>
        <v>0</v>
      </c>
      <c r="H50" s="203"/>
      <c r="I50" s="213"/>
      <c r="J50" s="213"/>
      <c r="M50" s="311"/>
      <c r="N50" s="311"/>
      <c r="O50" s="311"/>
      <c r="P50" s="311"/>
      <c r="Q50" s="311"/>
      <c r="R50" s="311"/>
      <c r="S50" s="311"/>
      <c r="T50" s="311"/>
    </row>
    <row r="51" spans="1:20" s="1" customFormat="1" ht="14.4" x14ac:dyDescent="0.25">
      <c r="A51" s="152"/>
      <c r="B51" s="153" t="s">
        <v>156</v>
      </c>
      <c r="C51" s="65"/>
      <c r="E51" s="282" t="e">
        <f>SUM(E49:E50)</f>
        <v>#DIV/0!</v>
      </c>
      <c r="F51" s="154"/>
      <c r="G51" s="201" t="e">
        <f>SUM(G48:G50)</f>
        <v>#DIV/0!</v>
      </c>
      <c r="H51" s="201"/>
      <c r="K51" s="281" t="e">
        <f>ABS(J47/G51-1)</f>
        <v>#DIV/0!</v>
      </c>
      <c r="M51" s="311"/>
      <c r="N51" s="311"/>
      <c r="O51" s="311"/>
      <c r="P51" s="311"/>
      <c r="Q51" s="311"/>
      <c r="R51" s="311"/>
      <c r="S51" s="311"/>
      <c r="T51" s="311"/>
    </row>
    <row r="52" spans="1:20" s="1" customFormat="1" ht="10.5" customHeight="1" x14ac:dyDescent="0.25">
      <c r="A52" s="152"/>
      <c r="B52" s="153"/>
      <c r="C52" s="65"/>
      <c r="E52" s="155"/>
      <c r="F52" s="154"/>
      <c r="G52" s="201"/>
      <c r="H52" s="201"/>
      <c r="I52" s="202"/>
      <c r="J52" s="202"/>
      <c r="K52" s="202"/>
      <c r="M52" s="311"/>
      <c r="N52" s="311"/>
      <c r="O52" s="311"/>
      <c r="P52" s="311"/>
      <c r="Q52" s="311"/>
      <c r="R52" s="311"/>
      <c r="S52" s="311"/>
      <c r="T52" s="311"/>
    </row>
    <row r="53" spans="1:20" s="1" customFormat="1" ht="18" customHeight="1" x14ac:dyDescent="0.25">
      <c r="A53" s="152"/>
      <c r="B53" s="153" t="s">
        <v>179</v>
      </c>
      <c r="C53" s="65"/>
      <c r="E53" s="155"/>
      <c r="F53" s="154"/>
      <c r="G53" s="285" t="e">
        <f>G51*Honorarberechnung!D7</f>
        <v>#DIV/0!</v>
      </c>
      <c r="H53" s="201"/>
      <c r="I53" s="202"/>
      <c r="J53" s="202"/>
      <c r="K53" s="283">
        <f>SUM(Personaleinsatzplan!N11:T11,Personaleinsatzplan!N14:T14,Personaleinsatzplan!N17:T17)</f>
        <v>0</v>
      </c>
      <c r="M53" s="311"/>
      <c r="N53" s="311"/>
      <c r="O53" s="311"/>
      <c r="P53" s="311"/>
      <c r="Q53" s="311"/>
      <c r="R53" s="311"/>
      <c r="S53" s="311"/>
      <c r="T53" s="311"/>
    </row>
    <row r="54" spans="1:20" s="1" customFormat="1" ht="14.4" thickBot="1" x14ac:dyDescent="0.3">
      <c r="A54" s="50"/>
      <c r="B54" s="50"/>
      <c r="C54" s="50"/>
      <c r="D54" s="199"/>
      <c r="E54" s="50"/>
      <c r="F54" s="50"/>
      <c r="H54" s="207"/>
      <c r="M54" s="311"/>
      <c r="N54" s="311"/>
      <c r="O54" s="311"/>
      <c r="P54" s="311"/>
      <c r="Q54" s="311"/>
      <c r="R54" s="311"/>
      <c r="S54" s="311"/>
      <c r="T54" s="311"/>
    </row>
    <row r="55" spans="1:20" s="84" customFormat="1" ht="16.2" thickBot="1" x14ac:dyDescent="0.35">
      <c r="A55" s="63" t="s">
        <v>157</v>
      </c>
      <c r="B55" s="87"/>
      <c r="C55" s="42"/>
      <c r="D55" s="148" t="s">
        <v>155</v>
      </c>
      <c r="E55" s="149"/>
      <c r="F55" s="289">
        <f>Leistungsumfang!F32</f>
        <v>0</v>
      </c>
      <c r="G55" s="157"/>
      <c r="H55" s="208"/>
      <c r="I55" s="215"/>
      <c r="J55" s="287">
        <f>SUM(Personaleinsatzplan!U19:U19)</f>
        <v>0</v>
      </c>
      <c r="K55" s="216" t="s">
        <v>170</v>
      </c>
      <c r="M55" s="314"/>
      <c r="N55" s="314"/>
      <c r="O55" s="314"/>
      <c r="P55" s="314"/>
      <c r="Q55" s="314"/>
      <c r="R55" s="314"/>
      <c r="S55" s="314"/>
      <c r="T55" s="314"/>
    </row>
    <row r="56" spans="1:20" s="84" customFormat="1" ht="15.75" customHeight="1" x14ac:dyDescent="0.25">
      <c r="A56" s="50"/>
      <c r="B56" s="50"/>
      <c r="C56" s="50"/>
      <c r="D56" s="199"/>
      <c r="E56" s="50"/>
      <c r="F56" s="50"/>
      <c r="G56" s="1"/>
      <c r="H56" s="207"/>
      <c r="I56" s="1"/>
      <c r="J56" s="1"/>
      <c r="K56" s="1"/>
      <c r="M56" s="314"/>
      <c r="N56" s="314"/>
      <c r="O56" s="314"/>
      <c r="P56" s="314"/>
      <c r="Q56" s="314"/>
      <c r="R56" s="314"/>
      <c r="S56" s="314"/>
      <c r="T56" s="314"/>
    </row>
    <row r="57" spans="1:20" ht="15" customHeight="1" x14ac:dyDescent="0.25">
      <c r="A57" s="57" t="s">
        <v>262</v>
      </c>
      <c r="B57" s="55" t="s">
        <v>261</v>
      </c>
      <c r="C57" s="50"/>
      <c r="D57" s="200">
        <f>IFERROR(G57/F55,0)</f>
        <v>0</v>
      </c>
      <c r="E57" s="150" t="e">
        <f>G57/$G$59</f>
        <v>#DIV/0!</v>
      </c>
      <c r="F57" s="290"/>
      <c r="G57" s="288">
        <f>Honorarberechnung!H21</f>
        <v>0</v>
      </c>
      <c r="H57" s="203"/>
      <c r="I57" s="397" t="str">
        <f>IF(OR(G59-J55&gt;1,G59-J55&lt;-1),"Abweichung zwischen h aus PEP und h aus der Honorar-ermittlung beträgt:","")</f>
        <v/>
      </c>
      <c r="J57" s="397"/>
      <c r="K57" s="397"/>
      <c r="M57" s="312"/>
      <c r="N57" s="312"/>
      <c r="O57" s="312"/>
      <c r="P57" s="312"/>
      <c r="Q57" s="312"/>
      <c r="R57" s="312"/>
      <c r="S57" s="312"/>
      <c r="T57" s="312"/>
    </row>
    <row r="58" spans="1:20" hidden="1" x14ac:dyDescent="0.25">
      <c r="A58" s="57"/>
      <c r="B58" s="55" t="s">
        <v>74</v>
      </c>
      <c r="C58" s="50"/>
      <c r="D58" s="200">
        <f>IFERROR(G58/F55,0)</f>
        <v>0</v>
      </c>
      <c r="E58" s="150" t="e">
        <f>G58/$G$59</f>
        <v>#DIV/0!</v>
      </c>
      <c r="F58" s="290"/>
      <c r="G58" s="288">
        <f>Honorarberechnung!H27</f>
        <v>0</v>
      </c>
      <c r="H58" s="203"/>
      <c r="I58" s="397"/>
      <c r="J58" s="397"/>
      <c r="K58" s="397"/>
      <c r="M58" s="311"/>
      <c r="N58" s="311"/>
      <c r="O58" s="312"/>
      <c r="P58" s="312"/>
      <c r="Q58" s="312"/>
      <c r="R58" s="312"/>
      <c r="S58" s="312"/>
      <c r="T58" s="312"/>
    </row>
    <row r="59" spans="1:20" x14ac:dyDescent="0.25">
      <c r="A59" s="158"/>
      <c r="B59" s="153" t="s">
        <v>156</v>
      </c>
      <c r="C59" s="65"/>
      <c r="E59" s="282" t="e">
        <f>SUM(E57:E58)</f>
        <v>#DIV/0!</v>
      </c>
      <c r="F59" s="154"/>
      <c r="G59" s="154">
        <f>SUM(G57:G58)</f>
        <v>0</v>
      </c>
      <c r="H59" s="201"/>
      <c r="I59" s="397"/>
      <c r="J59" s="397"/>
      <c r="K59" s="397"/>
      <c r="M59" s="312"/>
      <c r="N59" s="312"/>
      <c r="O59" s="312"/>
      <c r="P59" s="312"/>
      <c r="Q59" s="312"/>
      <c r="R59" s="312"/>
      <c r="S59" s="312"/>
      <c r="T59" s="312"/>
    </row>
    <row r="60" spans="1:20" x14ac:dyDescent="0.25">
      <c r="A60" s="158"/>
      <c r="B60" s="153"/>
      <c r="C60" s="65"/>
      <c r="E60" s="155"/>
      <c r="F60" s="154"/>
      <c r="G60" s="154"/>
      <c r="H60" s="201"/>
      <c r="I60" s="213"/>
      <c r="J60" s="213"/>
      <c r="K60" s="281" t="e">
        <f>ABS(J55/G59-1)</f>
        <v>#DIV/0!</v>
      </c>
      <c r="M60" s="312"/>
      <c r="N60" s="312"/>
      <c r="O60" s="312"/>
      <c r="P60" s="312"/>
      <c r="Q60" s="312"/>
      <c r="R60" s="312"/>
      <c r="S60" s="312"/>
      <c r="T60" s="312"/>
    </row>
    <row r="61" spans="1:20" s="1" customFormat="1" ht="10.5" customHeight="1" x14ac:dyDescent="0.25">
      <c r="A61" s="152"/>
      <c r="B61" s="153"/>
      <c r="C61" s="65"/>
      <c r="E61" s="155"/>
      <c r="F61" s="154"/>
      <c r="G61" s="201"/>
      <c r="H61" s="201"/>
      <c r="I61" s="213"/>
      <c r="J61" s="213"/>
      <c r="K61" s="213"/>
      <c r="M61" s="311"/>
      <c r="N61" s="311"/>
      <c r="O61" s="311"/>
      <c r="P61" s="311"/>
      <c r="Q61" s="311"/>
      <c r="R61" s="311"/>
      <c r="S61" s="311"/>
      <c r="T61" s="311"/>
    </row>
    <row r="62" spans="1:20" s="1" customFormat="1" ht="18" customHeight="1" x14ac:dyDescent="0.25">
      <c r="A62" s="152"/>
      <c r="B62" s="153" t="s">
        <v>180</v>
      </c>
      <c r="C62" s="65"/>
      <c r="E62" s="155"/>
      <c r="F62" s="154"/>
      <c r="G62" s="285">
        <f>G59*Honorarberechnung!D7</f>
        <v>0</v>
      </c>
      <c r="H62" s="201"/>
      <c r="I62" s="202"/>
      <c r="J62" s="202"/>
      <c r="K62" s="283">
        <f>SUM(Personaleinsatzplan!U11:U11,Personaleinsatzplan!U14:U14,Personaleinsatzplan!U17:U17)</f>
        <v>0</v>
      </c>
      <c r="M62" s="311"/>
      <c r="N62" s="311"/>
      <c r="O62" s="311"/>
      <c r="P62" s="311"/>
      <c r="Q62" s="311"/>
      <c r="R62" s="311"/>
      <c r="S62" s="311"/>
      <c r="T62" s="311"/>
    </row>
    <row r="63" spans="1:20" s="1" customFormat="1" ht="10.5" customHeight="1" x14ac:dyDescent="0.25">
      <c r="A63" s="152"/>
      <c r="B63" s="153"/>
      <c r="C63" s="65"/>
      <c r="E63" s="155"/>
      <c r="F63" s="154"/>
      <c r="G63" s="201"/>
      <c r="H63" s="201"/>
      <c r="I63" s="202"/>
      <c r="J63" s="202"/>
      <c r="K63" s="202"/>
      <c r="M63" s="311"/>
      <c r="N63" s="311"/>
      <c r="O63" s="311"/>
      <c r="P63" s="311"/>
      <c r="Q63" s="311"/>
      <c r="R63" s="311"/>
      <c r="S63" s="311"/>
      <c r="T63" s="311"/>
    </row>
    <row r="64" spans="1:20" s="1" customFormat="1" ht="18" customHeight="1" x14ac:dyDescent="0.25">
      <c r="A64" s="152"/>
      <c r="B64" s="153" t="s">
        <v>205</v>
      </c>
      <c r="C64" s="65"/>
      <c r="E64" s="155"/>
      <c r="F64" s="154"/>
      <c r="G64" s="286" t="e">
        <f>SUM(G25,G35,G45,G53,G62)</f>
        <v>#DIV/0!</v>
      </c>
      <c r="H64" s="201"/>
      <c r="I64" s="202"/>
      <c r="J64" s="202"/>
      <c r="K64" s="284">
        <f>SUM(K62,K53,K45,K35,K25)</f>
        <v>0</v>
      </c>
      <c r="M64" s="311"/>
      <c r="N64" s="311"/>
      <c r="O64" s="311"/>
      <c r="P64" s="311"/>
      <c r="Q64" s="311"/>
      <c r="R64" s="311"/>
      <c r="S64" s="311"/>
      <c r="T64" s="311"/>
    </row>
    <row r="65" spans="1:20" s="1" customFormat="1" ht="10.5" customHeight="1" x14ac:dyDescent="0.25">
      <c r="A65" s="152"/>
      <c r="B65" s="153"/>
      <c r="C65" s="65"/>
      <c r="E65" s="155"/>
      <c r="F65" s="154"/>
      <c r="G65" s="201"/>
      <c r="H65" s="201"/>
      <c r="I65" s="213"/>
      <c r="J65" s="213"/>
      <c r="K65" s="213"/>
      <c r="M65" s="311"/>
      <c r="N65" s="311"/>
      <c r="O65" s="311"/>
      <c r="P65" s="311"/>
      <c r="Q65" s="311"/>
      <c r="R65" s="311"/>
      <c r="S65" s="311"/>
      <c r="T65" s="311"/>
    </row>
    <row r="66" spans="1:20" s="1" customFormat="1" ht="18" customHeight="1" x14ac:dyDescent="0.25">
      <c r="A66" s="152"/>
      <c r="B66" s="153" t="s">
        <v>208</v>
      </c>
      <c r="C66" s="65"/>
      <c r="E66" s="155"/>
      <c r="F66" s="154"/>
      <c r="G66" s="305"/>
      <c r="H66" s="201"/>
      <c r="I66" s="213"/>
      <c r="J66" s="213"/>
      <c r="K66" s="284">
        <f>Personaleinsatzplan!V23+Personaleinsatzplan!V25</f>
        <v>0</v>
      </c>
      <c r="L66" s="320" t="s">
        <v>211</v>
      </c>
      <c r="M66" s="311"/>
      <c r="N66" s="311"/>
      <c r="O66" s="311"/>
      <c r="P66" s="311"/>
      <c r="Q66" s="311"/>
      <c r="R66" s="311"/>
      <c r="S66" s="311"/>
      <c r="T66" s="311"/>
    </row>
    <row r="67" spans="1:20" s="1" customFormat="1" ht="18" customHeight="1" x14ac:dyDescent="0.25">
      <c r="A67" s="152"/>
      <c r="B67" s="153"/>
      <c r="C67" s="65"/>
      <c r="E67" s="155"/>
      <c r="F67" s="154"/>
      <c r="G67" s="201"/>
      <c r="H67" s="201"/>
      <c r="I67" s="202"/>
      <c r="J67" s="202"/>
      <c r="K67" s="202"/>
      <c r="M67" s="311"/>
      <c r="N67" s="311"/>
      <c r="O67" s="311"/>
      <c r="P67" s="311"/>
      <c r="Q67" s="311"/>
      <c r="R67" s="311"/>
      <c r="S67" s="311"/>
      <c r="T67" s="311"/>
    </row>
    <row r="68" spans="1:20" s="1" customFormat="1" ht="18" customHeight="1" x14ac:dyDescent="0.25">
      <c r="A68" s="152"/>
      <c r="B68" s="222" t="s">
        <v>206</v>
      </c>
      <c r="C68" s="65"/>
      <c r="E68" s="155"/>
      <c r="F68" s="154"/>
      <c r="G68" s="201"/>
      <c r="H68" s="201"/>
      <c r="I68" s="202"/>
      <c r="J68" s="202"/>
      <c r="K68" s="285" t="e">
        <f>G64</f>
        <v>#DIV/0!</v>
      </c>
      <c r="M68" s="311"/>
      <c r="N68" s="311"/>
      <c r="O68" s="311"/>
      <c r="P68" s="311"/>
      <c r="Q68" s="311"/>
      <c r="R68" s="311"/>
      <c r="S68" s="311"/>
      <c r="T68" s="311"/>
    </row>
    <row r="69" spans="1:20" x14ac:dyDescent="0.25">
      <c r="A69" s="65"/>
      <c r="B69" s="223" t="s">
        <v>207</v>
      </c>
      <c r="C69" s="217"/>
      <c r="D69" s="217"/>
      <c r="E69" s="217"/>
      <c r="F69" s="217"/>
      <c r="G69" s="218"/>
      <c r="H69" s="219"/>
      <c r="I69" s="220"/>
      <c r="J69" s="220"/>
      <c r="K69" s="285">
        <f>K64+K66</f>
        <v>0</v>
      </c>
      <c r="M69" s="312"/>
      <c r="N69" s="312"/>
      <c r="O69" s="312"/>
      <c r="P69" s="312"/>
      <c r="Q69" s="312"/>
      <c r="R69" s="312"/>
      <c r="S69" s="312"/>
      <c r="T69" s="312"/>
    </row>
    <row r="70" spans="1:20" x14ac:dyDescent="0.25">
      <c r="A70" s="65"/>
      <c r="B70" s="221" t="s">
        <v>172</v>
      </c>
      <c r="C70" s="65"/>
      <c r="D70" s="65"/>
      <c r="E70" s="65"/>
      <c r="F70" s="65"/>
      <c r="G70" s="84"/>
      <c r="H70" s="209"/>
      <c r="I70" s="202"/>
      <c r="J70" s="224" t="s">
        <v>171</v>
      </c>
      <c r="K70" s="286" t="e">
        <f>ABS(K69-K68)</f>
        <v>#DIV/0!</v>
      </c>
      <c r="M70" s="312"/>
      <c r="N70" s="312"/>
      <c r="O70" s="312"/>
      <c r="P70" s="312"/>
      <c r="Q70" s="312"/>
      <c r="R70" s="312"/>
      <c r="S70" s="312"/>
      <c r="T70" s="312"/>
    </row>
    <row r="71" spans="1:20" ht="5.25" customHeight="1" x14ac:dyDescent="0.25">
      <c r="A71" s="65"/>
      <c r="B71" s="214"/>
      <c r="C71" s="65"/>
      <c r="D71" s="65"/>
      <c r="E71" s="65"/>
      <c r="F71" s="65"/>
      <c r="G71" s="84"/>
      <c r="H71" s="209"/>
      <c r="I71" s="202"/>
      <c r="J71" s="202"/>
      <c r="K71" s="202"/>
      <c r="M71" s="312"/>
      <c r="N71" s="312"/>
      <c r="O71" s="312"/>
      <c r="P71" s="312"/>
      <c r="Q71" s="312"/>
      <c r="R71" s="312"/>
      <c r="S71" s="312"/>
      <c r="T71" s="312"/>
    </row>
    <row r="72" spans="1:20" x14ac:dyDescent="0.25">
      <c r="A72" s="40" t="s">
        <v>212</v>
      </c>
    </row>
  </sheetData>
  <mergeCells count="17">
    <mergeCell ref="I57:K59"/>
    <mergeCell ref="D11:E11"/>
    <mergeCell ref="I16:K16"/>
    <mergeCell ref="D13:G13"/>
    <mergeCell ref="D3:K3"/>
    <mergeCell ref="D4:K4"/>
    <mergeCell ref="D7:E7"/>
    <mergeCell ref="D8:E8"/>
    <mergeCell ref="D9:E9"/>
    <mergeCell ref="D10:E10"/>
    <mergeCell ref="I49:K49"/>
    <mergeCell ref="I39:K41"/>
    <mergeCell ref="B13:B16"/>
    <mergeCell ref="A13:A16"/>
    <mergeCell ref="I20:K22"/>
    <mergeCell ref="I13:K15"/>
    <mergeCell ref="I29:K31"/>
  </mergeCells>
  <pageMargins left="0.7" right="0.7" top="0.78740157499999996" bottom="0.78740157499999996" header="0.3" footer="0.3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9"/>
  <sheetViews>
    <sheetView showGridLines="0" zoomScaleNormal="100" workbookViewId="0"/>
  </sheetViews>
  <sheetFormatPr baseColWidth="10" defaultColWidth="11.44140625" defaultRowHeight="13.2" x14ac:dyDescent="0.25"/>
  <cols>
    <col min="1" max="1" width="15" style="240" customWidth="1"/>
    <col min="2" max="2" width="5.109375" style="240" customWidth="1"/>
    <col min="3" max="3" width="7.109375" style="240" customWidth="1"/>
    <col min="4" max="6" width="11.44140625" style="240"/>
    <col min="7" max="7" width="2" style="240" customWidth="1"/>
    <col min="8" max="8" width="9.109375" style="240" bestFit="1" customWidth="1"/>
    <col min="9" max="9" width="2" style="240" bestFit="1" customWidth="1"/>
    <col min="10" max="10" width="10.88671875" style="240" bestFit="1" customWidth="1"/>
    <col min="11" max="11" width="2.109375" style="240" bestFit="1" customWidth="1"/>
    <col min="12" max="12" width="11.6640625" style="240" bestFit="1" customWidth="1"/>
    <col min="13" max="13" width="2.109375" style="240" customWidth="1"/>
    <col min="14" max="14" width="14.44140625" style="240" bestFit="1" customWidth="1"/>
    <col min="15" max="16384" width="11.44140625" style="240"/>
  </cols>
  <sheetData>
    <row r="1" spans="1:15" s="236" customFormat="1" ht="17.399999999999999" x14ac:dyDescent="0.3">
      <c r="A1" s="234" t="s">
        <v>187</v>
      </c>
      <c r="B1" s="235"/>
      <c r="C1" s="235"/>
      <c r="D1" s="235"/>
      <c r="E1" s="235"/>
      <c r="F1" s="235"/>
      <c r="G1" s="235"/>
    </row>
    <row r="2" spans="1:15" s="236" customFormat="1" ht="17.399999999999999" x14ac:dyDescent="0.3">
      <c r="A2" s="234"/>
      <c r="B2" s="235"/>
      <c r="C2" s="235"/>
      <c r="D2" s="235"/>
      <c r="E2" s="235"/>
      <c r="F2" s="235"/>
      <c r="G2" s="235"/>
    </row>
    <row r="3" spans="1:15" s="238" customFormat="1" ht="15.6" x14ac:dyDescent="0.3">
      <c r="A3" s="237" t="s">
        <v>61</v>
      </c>
      <c r="B3" s="237"/>
      <c r="C3" s="237"/>
      <c r="D3" s="430"/>
      <c r="E3" s="431"/>
      <c r="F3" s="431"/>
      <c r="G3" s="431"/>
      <c r="H3" s="431"/>
      <c r="I3" s="431"/>
      <c r="J3" s="431"/>
      <c r="K3" s="431"/>
      <c r="L3" s="431"/>
      <c r="M3" s="431"/>
      <c r="N3" s="432"/>
    </row>
    <row r="4" spans="1:15" s="238" customFormat="1" ht="15.6" x14ac:dyDescent="0.3">
      <c r="A4" s="237" t="s">
        <v>62</v>
      </c>
      <c r="B4" s="237"/>
      <c r="C4" s="237"/>
      <c r="D4" s="433"/>
      <c r="E4" s="434"/>
      <c r="F4" s="434"/>
      <c r="G4" s="434"/>
      <c r="H4" s="434"/>
      <c r="I4" s="434"/>
      <c r="J4" s="434"/>
      <c r="K4" s="434"/>
      <c r="L4" s="434"/>
      <c r="M4" s="434"/>
      <c r="N4" s="435"/>
    </row>
    <row r="7" spans="1:15" ht="16.5" customHeight="1" x14ac:dyDescent="0.3">
      <c r="A7" s="422" t="s">
        <v>225</v>
      </c>
      <c r="B7" s="424" t="s">
        <v>234</v>
      </c>
      <c r="C7" s="424"/>
      <c r="D7" s="424"/>
      <c r="E7" s="424"/>
      <c r="F7" s="425"/>
      <c r="G7" s="239"/>
      <c r="H7" s="241" t="s">
        <v>170</v>
      </c>
      <c r="I7" s="417" t="s">
        <v>189</v>
      </c>
      <c r="J7" s="241" t="s">
        <v>188</v>
      </c>
      <c r="K7" s="418" t="s">
        <v>190</v>
      </c>
      <c r="L7" s="256"/>
      <c r="M7" s="421"/>
      <c r="N7" s="419" t="s">
        <v>2</v>
      </c>
      <c r="O7" s="239"/>
    </row>
    <row r="8" spans="1:15" ht="13.8" x14ac:dyDescent="0.25">
      <c r="A8" s="423"/>
      <c r="B8" s="426"/>
      <c r="C8" s="426"/>
      <c r="D8" s="426"/>
      <c r="E8" s="426"/>
      <c r="F8" s="427"/>
      <c r="G8" s="239"/>
      <c r="H8" s="242"/>
      <c r="I8" s="417"/>
      <c r="J8" s="243"/>
      <c r="K8" s="418"/>
      <c r="L8" s="255"/>
      <c r="M8" s="421"/>
      <c r="N8" s="420"/>
      <c r="O8" s="239"/>
    </row>
    <row r="9" spans="1:15" ht="6.75" customHeight="1" x14ac:dyDescent="0.25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45"/>
      <c r="N9" s="246"/>
      <c r="O9" s="239"/>
    </row>
    <row r="10" spans="1:15" ht="17.25" customHeight="1" x14ac:dyDescent="0.3">
      <c r="A10" s="422" t="s">
        <v>226</v>
      </c>
      <c r="B10" s="424" t="s">
        <v>191</v>
      </c>
      <c r="C10" s="424"/>
      <c r="D10" s="424"/>
      <c r="E10" s="424"/>
      <c r="F10" s="425"/>
      <c r="G10" s="239"/>
      <c r="H10" s="241" t="s">
        <v>223</v>
      </c>
      <c r="I10" s="417" t="s">
        <v>189</v>
      </c>
      <c r="J10" s="241" t="s">
        <v>224</v>
      </c>
      <c r="K10" s="417" t="s">
        <v>189</v>
      </c>
      <c r="L10" s="241" t="s">
        <v>188</v>
      </c>
      <c r="M10" s="418" t="s">
        <v>190</v>
      </c>
      <c r="N10" s="419" t="s">
        <v>2</v>
      </c>
      <c r="O10" s="239"/>
    </row>
    <row r="11" spans="1:15" ht="13.8" x14ac:dyDescent="0.25">
      <c r="A11" s="423"/>
      <c r="B11" s="426"/>
      <c r="C11" s="426"/>
      <c r="D11" s="426"/>
      <c r="E11" s="426"/>
      <c r="F11" s="427"/>
      <c r="G11" s="239"/>
      <c r="H11" s="242"/>
      <c r="I11" s="417"/>
      <c r="J11" s="243"/>
      <c r="K11" s="417"/>
      <c r="L11" s="244"/>
      <c r="M11" s="418"/>
      <c r="N11" s="420"/>
      <c r="O11" s="239"/>
    </row>
    <row r="12" spans="1:15" ht="6" customHeight="1" x14ac:dyDescent="0.25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45"/>
      <c r="N12" s="246"/>
      <c r="O12" s="239"/>
    </row>
    <row r="13" spans="1:15" ht="15.75" customHeight="1" x14ac:dyDescent="0.3">
      <c r="A13" s="422" t="s">
        <v>227</v>
      </c>
      <c r="B13" s="424" t="s">
        <v>235</v>
      </c>
      <c r="C13" s="424"/>
      <c r="D13" s="424"/>
      <c r="E13" s="424"/>
      <c r="F13" s="425"/>
      <c r="G13" s="239"/>
      <c r="H13" s="241" t="s">
        <v>223</v>
      </c>
      <c r="I13" s="417" t="s">
        <v>189</v>
      </c>
      <c r="J13" s="241" t="s">
        <v>224</v>
      </c>
      <c r="K13" s="417" t="s">
        <v>189</v>
      </c>
      <c r="L13" s="241" t="s">
        <v>188</v>
      </c>
      <c r="M13" s="418" t="s">
        <v>190</v>
      </c>
      <c r="N13" s="419" t="s">
        <v>2</v>
      </c>
      <c r="O13" s="239"/>
    </row>
    <row r="14" spans="1:15" ht="13.8" x14ac:dyDescent="0.25">
      <c r="A14" s="423"/>
      <c r="B14" s="426"/>
      <c r="C14" s="426"/>
      <c r="D14" s="426"/>
      <c r="E14" s="426"/>
      <c r="F14" s="427"/>
      <c r="G14" s="239"/>
      <c r="H14" s="242"/>
      <c r="I14" s="417"/>
      <c r="J14" s="243"/>
      <c r="K14" s="417"/>
      <c r="L14" s="244"/>
      <c r="M14" s="418"/>
      <c r="N14" s="420"/>
      <c r="O14" s="239"/>
    </row>
    <row r="15" spans="1:15" ht="6" customHeight="1" x14ac:dyDescent="0.25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45"/>
      <c r="N15" s="246"/>
      <c r="O15" s="239"/>
    </row>
    <row r="16" spans="1:15" ht="15.75" customHeight="1" x14ac:dyDescent="0.3">
      <c r="A16" s="422" t="s">
        <v>228</v>
      </c>
      <c r="B16" s="424" t="s">
        <v>236</v>
      </c>
      <c r="C16" s="424"/>
      <c r="D16" s="424"/>
      <c r="E16" s="424"/>
      <c r="F16" s="425"/>
      <c r="G16" s="239"/>
      <c r="H16" s="241" t="s">
        <v>223</v>
      </c>
      <c r="I16" s="417" t="s">
        <v>189</v>
      </c>
      <c r="J16" s="241" t="s">
        <v>224</v>
      </c>
      <c r="K16" s="417" t="s">
        <v>189</v>
      </c>
      <c r="L16" s="241" t="s">
        <v>188</v>
      </c>
      <c r="M16" s="418" t="s">
        <v>190</v>
      </c>
      <c r="N16" s="419" t="s">
        <v>2</v>
      </c>
      <c r="O16" s="239"/>
    </row>
    <row r="17" spans="1:15" ht="13.8" x14ac:dyDescent="0.25">
      <c r="A17" s="423"/>
      <c r="B17" s="426"/>
      <c r="C17" s="426"/>
      <c r="D17" s="426"/>
      <c r="E17" s="426"/>
      <c r="F17" s="427"/>
      <c r="G17" s="239"/>
      <c r="H17" s="242"/>
      <c r="I17" s="417"/>
      <c r="J17" s="243"/>
      <c r="K17" s="417"/>
      <c r="L17" s="244"/>
      <c r="M17" s="418"/>
      <c r="N17" s="420"/>
      <c r="O17" s="239"/>
    </row>
    <row r="18" spans="1:15" ht="6.75" customHeight="1" x14ac:dyDescent="0.25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45"/>
      <c r="N18" s="246"/>
      <c r="O18" s="239"/>
    </row>
    <row r="19" spans="1:15" ht="17.25" customHeight="1" x14ac:dyDescent="0.3">
      <c r="A19" s="422" t="s">
        <v>229</v>
      </c>
      <c r="B19" s="424" t="s">
        <v>237</v>
      </c>
      <c r="C19" s="424"/>
      <c r="D19" s="424"/>
      <c r="E19" s="424"/>
      <c r="F19" s="425"/>
      <c r="G19" s="239"/>
      <c r="H19" s="241" t="s">
        <v>223</v>
      </c>
      <c r="I19" s="417" t="s">
        <v>189</v>
      </c>
      <c r="J19" s="241" t="s">
        <v>224</v>
      </c>
      <c r="K19" s="417" t="s">
        <v>189</v>
      </c>
      <c r="L19" s="241" t="s">
        <v>188</v>
      </c>
      <c r="M19" s="418" t="s">
        <v>190</v>
      </c>
      <c r="N19" s="419" t="s">
        <v>2</v>
      </c>
      <c r="O19" s="239"/>
    </row>
    <row r="20" spans="1:15" ht="13.8" x14ac:dyDescent="0.25">
      <c r="A20" s="423"/>
      <c r="B20" s="426"/>
      <c r="C20" s="426"/>
      <c r="D20" s="426"/>
      <c r="E20" s="426"/>
      <c r="F20" s="427"/>
      <c r="G20" s="239"/>
      <c r="H20" s="242"/>
      <c r="I20" s="417"/>
      <c r="J20" s="243"/>
      <c r="K20" s="417"/>
      <c r="L20" s="244"/>
      <c r="M20" s="418"/>
      <c r="N20" s="420"/>
      <c r="O20" s="239"/>
    </row>
    <row r="21" spans="1:15" ht="6" customHeight="1" x14ac:dyDescent="0.25">
      <c r="A21" s="239"/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45"/>
      <c r="N21" s="246"/>
      <c r="O21" s="239"/>
    </row>
    <row r="22" spans="1:15" ht="15.75" customHeight="1" x14ac:dyDescent="0.3">
      <c r="A22" s="330" t="s">
        <v>239</v>
      </c>
      <c r="B22" s="424" t="s">
        <v>238</v>
      </c>
      <c r="C22" s="424"/>
      <c r="D22" s="424"/>
      <c r="E22" s="424"/>
      <c r="F22" s="425"/>
      <c r="G22" s="239"/>
      <c r="H22" s="241" t="s">
        <v>223</v>
      </c>
      <c r="I22" s="417" t="s">
        <v>189</v>
      </c>
      <c r="J22" s="241" t="s">
        <v>224</v>
      </c>
      <c r="K22" s="417" t="s">
        <v>189</v>
      </c>
      <c r="L22" s="241" t="s">
        <v>188</v>
      </c>
      <c r="M22" s="418" t="s">
        <v>190</v>
      </c>
      <c r="N22" s="419" t="s">
        <v>2</v>
      </c>
      <c r="O22" s="239"/>
    </row>
    <row r="23" spans="1:15" ht="13.8" x14ac:dyDescent="0.25">
      <c r="A23" s="331"/>
      <c r="B23" s="426"/>
      <c r="C23" s="426"/>
      <c r="D23" s="426"/>
      <c r="E23" s="426"/>
      <c r="F23" s="427"/>
      <c r="G23" s="239"/>
      <c r="H23" s="242"/>
      <c r="I23" s="417"/>
      <c r="J23" s="243"/>
      <c r="K23" s="417"/>
      <c r="L23" s="244"/>
      <c r="M23" s="418"/>
      <c r="N23" s="420"/>
      <c r="O23" s="239"/>
    </row>
    <row r="24" spans="1:15" ht="6" customHeight="1" x14ac:dyDescent="0.25">
      <c r="A24" s="239"/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39"/>
      <c r="M24" s="245"/>
      <c r="N24" s="246"/>
      <c r="O24" s="239"/>
    </row>
    <row r="25" spans="1:15" ht="15.75" customHeight="1" x14ac:dyDescent="0.3">
      <c r="A25" s="428" t="s">
        <v>241</v>
      </c>
      <c r="B25" s="424" t="s">
        <v>240</v>
      </c>
      <c r="C25" s="424"/>
      <c r="D25" s="424"/>
      <c r="E25" s="424"/>
      <c r="F25" s="425"/>
      <c r="G25" s="239"/>
      <c r="H25" s="241" t="s">
        <v>170</v>
      </c>
      <c r="I25" s="417" t="s">
        <v>189</v>
      </c>
      <c r="J25" s="241" t="s">
        <v>188</v>
      </c>
      <c r="K25" s="418" t="s">
        <v>190</v>
      </c>
      <c r="L25" s="256"/>
      <c r="M25" s="421"/>
      <c r="N25" s="419" t="s">
        <v>2</v>
      </c>
      <c r="O25" s="239"/>
    </row>
    <row r="26" spans="1:15" ht="13.8" x14ac:dyDescent="0.25">
      <c r="A26" s="429"/>
      <c r="B26" s="426"/>
      <c r="C26" s="426"/>
      <c r="D26" s="426"/>
      <c r="E26" s="426"/>
      <c r="F26" s="427"/>
      <c r="G26" s="239"/>
      <c r="H26" s="242"/>
      <c r="I26" s="417"/>
      <c r="J26" s="243"/>
      <c r="K26" s="418"/>
      <c r="L26" s="255"/>
      <c r="M26" s="421"/>
      <c r="N26" s="420"/>
      <c r="O26" s="239"/>
    </row>
    <row r="27" spans="1:15" ht="6" customHeight="1" x14ac:dyDescent="0.2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45"/>
      <c r="N27" s="246"/>
      <c r="O27" s="239"/>
    </row>
    <row r="28" spans="1:15" ht="15.75" customHeight="1" x14ac:dyDescent="0.3">
      <c r="A28" s="422" t="s">
        <v>243</v>
      </c>
      <c r="B28" s="424" t="s">
        <v>242</v>
      </c>
      <c r="C28" s="424"/>
      <c r="D28" s="424"/>
      <c r="E28" s="424"/>
      <c r="F28" s="425"/>
      <c r="G28" s="239"/>
      <c r="H28" s="241" t="s">
        <v>147</v>
      </c>
      <c r="I28" s="417" t="s">
        <v>189</v>
      </c>
      <c r="J28" s="241" t="s">
        <v>192</v>
      </c>
      <c r="K28" s="417" t="s">
        <v>189</v>
      </c>
      <c r="L28" s="241" t="s">
        <v>188</v>
      </c>
      <c r="M28" s="418" t="s">
        <v>190</v>
      </c>
      <c r="N28" s="419" t="s">
        <v>2</v>
      </c>
      <c r="O28" s="239"/>
    </row>
    <row r="29" spans="1:15" ht="13.8" x14ac:dyDescent="0.25">
      <c r="A29" s="423"/>
      <c r="B29" s="426"/>
      <c r="C29" s="426"/>
      <c r="D29" s="426"/>
      <c r="E29" s="426"/>
      <c r="F29" s="427"/>
      <c r="G29" s="239"/>
      <c r="H29" s="242"/>
      <c r="I29" s="417"/>
      <c r="J29" s="243"/>
      <c r="K29" s="417"/>
      <c r="L29" s="244"/>
      <c r="M29" s="418"/>
      <c r="N29" s="420"/>
      <c r="O29" s="239"/>
    </row>
    <row r="30" spans="1:15" ht="6.75" customHeight="1" x14ac:dyDescent="0.25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45"/>
      <c r="N30" s="246"/>
      <c r="O30" s="239"/>
    </row>
    <row r="31" spans="1:15" ht="17.25" customHeight="1" x14ac:dyDescent="0.3">
      <c r="A31" s="422" t="s">
        <v>230</v>
      </c>
      <c r="B31" s="424" t="s">
        <v>244</v>
      </c>
      <c r="C31" s="424"/>
      <c r="D31" s="424"/>
      <c r="E31" s="424"/>
      <c r="F31" s="425"/>
      <c r="G31" s="239"/>
      <c r="H31" s="241" t="s">
        <v>170</v>
      </c>
      <c r="I31" s="417" t="s">
        <v>189</v>
      </c>
      <c r="J31" s="241" t="s">
        <v>188</v>
      </c>
      <c r="K31" s="418" t="s">
        <v>190</v>
      </c>
      <c r="L31" s="256"/>
      <c r="M31" s="421"/>
      <c r="N31" s="419" t="s">
        <v>2</v>
      </c>
      <c r="O31" s="239"/>
    </row>
    <row r="32" spans="1:15" ht="13.8" x14ac:dyDescent="0.25">
      <c r="A32" s="423"/>
      <c r="B32" s="426"/>
      <c r="C32" s="426"/>
      <c r="D32" s="426"/>
      <c r="E32" s="426"/>
      <c r="F32" s="427"/>
      <c r="G32" s="239"/>
      <c r="H32" s="242"/>
      <c r="I32" s="417"/>
      <c r="J32" s="243"/>
      <c r="K32" s="418"/>
      <c r="L32" s="255"/>
      <c r="M32" s="421"/>
      <c r="N32" s="420"/>
      <c r="O32" s="239"/>
    </row>
    <row r="33" spans="1:15" ht="6" customHeight="1" x14ac:dyDescent="0.25">
      <c r="A33" s="239"/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39"/>
      <c r="M33" s="245"/>
      <c r="N33" s="246"/>
      <c r="O33" s="239"/>
    </row>
    <row r="34" spans="1:15" ht="15.75" customHeight="1" x14ac:dyDescent="0.3">
      <c r="A34" s="422" t="s">
        <v>231</v>
      </c>
      <c r="B34" s="424" t="s">
        <v>245</v>
      </c>
      <c r="C34" s="424"/>
      <c r="D34" s="424"/>
      <c r="E34" s="424"/>
      <c r="F34" s="425"/>
      <c r="G34" s="239"/>
      <c r="H34" s="241" t="s">
        <v>170</v>
      </c>
      <c r="I34" s="417" t="s">
        <v>189</v>
      </c>
      <c r="J34" s="241" t="s">
        <v>188</v>
      </c>
      <c r="K34" s="418" t="s">
        <v>190</v>
      </c>
      <c r="L34" s="256"/>
      <c r="M34" s="421"/>
      <c r="N34" s="419" t="s">
        <v>2</v>
      </c>
      <c r="O34" s="239"/>
    </row>
    <row r="35" spans="1:15" ht="13.8" x14ac:dyDescent="0.25">
      <c r="A35" s="423"/>
      <c r="B35" s="426"/>
      <c r="C35" s="426"/>
      <c r="D35" s="426"/>
      <c r="E35" s="426"/>
      <c r="F35" s="427"/>
      <c r="G35" s="239"/>
      <c r="H35" s="242"/>
      <c r="I35" s="417"/>
      <c r="J35" s="243"/>
      <c r="K35" s="418"/>
      <c r="L35" s="255"/>
      <c r="M35" s="421"/>
      <c r="N35" s="420"/>
      <c r="O35" s="239"/>
    </row>
    <row r="36" spans="1:15" ht="11.25" customHeight="1" x14ac:dyDescent="0.25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46"/>
      <c r="O36" s="239"/>
    </row>
    <row r="37" spans="1:15" s="252" customFormat="1" ht="21" customHeight="1" x14ac:dyDescent="0.25">
      <c r="A37" s="247" t="s">
        <v>164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8"/>
      <c r="L37" s="257"/>
      <c r="M37" s="249"/>
      <c r="N37" s="250" t="s">
        <v>2</v>
      </c>
      <c r="O37" s="251"/>
    </row>
    <row r="38" spans="1:15" ht="9.75" customHeight="1" x14ac:dyDescent="0.25">
      <c r="A38" s="239"/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53"/>
      <c r="N38" s="239"/>
      <c r="O38" s="239"/>
    </row>
    <row r="39" spans="1:15" x14ac:dyDescent="0.25">
      <c r="A39" s="254" t="s">
        <v>232</v>
      </c>
    </row>
  </sheetData>
  <mergeCells count="61">
    <mergeCell ref="A13:A14"/>
    <mergeCell ref="B13:F14"/>
    <mergeCell ref="I13:I14"/>
    <mergeCell ref="D3:N3"/>
    <mergeCell ref="D4:N4"/>
    <mergeCell ref="A7:A8"/>
    <mergeCell ref="B7:F8"/>
    <mergeCell ref="I7:I8"/>
    <mergeCell ref="K7:K8"/>
    <mergeCell ref="M7:M8"/>
    <mergeCell ref="N7:N8"/>
    <mergeCell ref="A10:A11"/>
    <mergeCell ref="B10:F11"/>
    <mergeCell ref="I10:I11"/>
    <mergeCell ref="K10:K11"/>
    <mergeCell ref="M10:M11"/>
    <mergeCell ref="K16:K17"/>
    <mergeCell ref="M16:M17"/>
    <mergeCell ref="N16:N17"/>
    <mergeCell ref="K13:K14"/>
    <mergeCell ref="M13:M14"/>
    <mergeCell ref="N13:N14"/>
    <mergeCell ref="N10:N11"/>
    <mergeCell ref="A19:A20"/>
    <mergeCell ref="B19:F20"/>
    <mergeCell ref="I19:I20"/>
    <mergeCell ref="A16:A17"/>
    <mergeCell ref="B16:F17"/>
    <mergeCell ref="I16:I17"/>
    <mergeCell ref="B22:F23"/>
    <mergeCell ref="I22:I23"/>
    <mergeCell ref="K22:K23"/>
    <mergeCell ref="M22:M23"/>
    <mergeCell ref="N22:N23"/>
    <mergeCell ref="K19:K20"/>
    <mergeCell ref="M19:M20"/>
    <mergeCell ref="N19:N20"/>
    <mergeCell ref="M25:M26"/>
    <mergeCell ref="N25:N26"/>
    <mergeCell ref="N34:N35"/>
    <mergeCell ref="A31:A32"/>
    <mergeCell ref="B31:F32"/>
    <mergeCell ref="A25:A26"/>
    <mergeCell ref="B25:F26"/>
    <mergeCell ref="I25:I26"/>
    <mergeCell ref="K25:K26"/>
    <mergeCell ref="I31:I32"/>
    <mergeCell ref="K31:K32"/>
    <mergeCell ref="A28:A29"/>
    <mergeCell ref="B28:F29"/>
    <mergeCell ref="A34:A35"/>
    <mergeCell ref="B34:F35"/>
    <mergeCell ref="I34:I35"/>
    <mergeCell ref="K34:K35"/>
    <mergeCell ref="M34:M35"/>
    <mergeCell ref="I28:I29"/>
    <mergeCell ref="K28:K29"/>
    <mergeCell ref="M28:M29"/>
    <mergeCell ref="N28:N29"/>
    <mergeCell ref="M31:M32"/>
    <mergeCell ref="N31:N32"/>
  </mergeCells>
  <pageMargins left="0.7" right="0.7" top="0.78740157499999996" bottom="0.78740157499999996" header="0.3" footer="0.3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Eingabe Stundensatz</vt:lpstr>
      <vt:lpstr>Projektannahmen</vt:lpstr>
      <vt:lpstr>Leistungsumfang</vt:lpstr>
      <vt:lpstr>Terminplan</vt:lpstr>
      <vt:lpstr>Projektklassenfaktor</vt:lpstr>
      <vt:lpstr>Honorarberechnung</vt:lpstr>
      <vt:lpstr>Personaleinsatzplan</vt:lpstr>
      <vt:lpstr>Plausibilitätsprüfung</vt:lpstr>
      <vt:lpstr>LV</vt:lpstr>
      <vt:lpstr>Terminplan!_ftn1</vt:lpstr>
      <vt:lpstr>Honorarberechnung!Druckbereich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2012-06-26T11:22:08Z</cp:lastPrinted>
  <dcterms:created xsi:type="dcterms:W3CDTF">2005-07-25T10:35:30Z</dcterms:created>
  <dcterms:modified xsi:type="dcterms:W3CDTF">2019-02-26T09:38:24Z</dcterms:modified>
</cp:coreProperties>
</file>